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charts/colors25.xml" ContentType="application/vnd.ms-office.chartcolorstyle+xml"/>
  <Override PartName="/xl/charts/style25.xml" ContentType="application/vnd.ms-office.chartstyle+xml"/>
  <Override PartName="/xl/charts/chart25.xml" ContentType="application/vnd.openxmlformats-officedocument.drawingml.chart+xml"/>
  <Override PartName="/xl/drawings/drawing13.xml" ContentType="application/vnd.openxmlformats-officedocument.drawing+xml"/>
  <Override PartName="/xl/charts/colors24.xml" ContentType="application/vnd.ms-office.chartcolorstyle+xml"/>
  <Override PartName="/xl/charts/style24.xml" ContentType="application/vnd.ms-office.chartstyle+xml"/>
  <Override PartName="/xl/charts/chart24.xml" ContentType="application/vnd.openxmlformats-officedocument.drawingml.chart+xml"/>
  <Override PartName="/xl/worksheets/sheet2.xml" ContentType="application/vnd.openxmlformats-officedocument.spreadsheetml.worksheet+xml"/>
  <Override PartName="/xl/drawings/drawing12.xml" ContentType="application/vnd.openxmlformats-officedocument.drawing+xml"/>
  <Override PartName="/xl/charts/colors23.xml" ContentType="application/vnd.ms-office.chartcolorstyle+xml"/>
  <Override PartName="/xl/charts/style23.xml" ContentType="application/vnd.ms-office.chartstyle+xml"/>
  <Override PartName="/xl/charts/chart20.xml" ContentType="application/vnd.openxmlformats-officedocument.drawingml.chart+xml"/>
  <Override PartName="/xl/drawings/drawing10.xml" ContentType="application/vnd.openxmlformats-officedocument.drawing+xml"/>
  <Override PartName="/xl/charts/colors19.xml" ContentType="application/vnd.ms-office.chartcolorstyle+xml"/>
  <Override PartName="/xl/charts/style19.xml" ContentType="application/vnd.ms-office.chartstyle+xml"/>
  <Override PartName="/xl/charts/chart19.xml" ContentType="application/vnd.openxmlformats-officedocument.drawingml.chart+xml"/>
  <Override PartName="/xl/charts/colors18.xml" ContentType="application/vnd.ms-office.chartcolorstyle+xml"/>
  <Override PartName="/xl/charts/style18.xml" ContentType="application/vnd.ms-office.chartstyle+xml"/>
  <Override PartName="/xl/charts/chart18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chart23.xml" ContentType="application/vnd.openxmlformats-officedocument.drawingml.chart+xml"/>
  <Override PartName="/xl/charts/colors22.xml" ContentType="application/vnd.ms-office.chartcolorstyle+xml"/>
  <Override PartName="/xl/charts/style22.xml" ContentType="application/vnd.ms-office.chartstyle+xml"/>
  <Override PartName="/xl/charts/chart22.xml" ContentType="application/vnd.openxmlformats-officedocument.drawingml.chart+xml"/>
  <Override PartName="/xl/drawings/drawing11.xml" ContentType="application/vnd.openxmlformats-officedocument.drawing+xml"/>
  <Override PartName="/xl/charts/colors21.xml" ContentType="application/vnd.ms-office.chartcolorstyle+xml"/>
  <Override PartName="/xl/charts/style21.xml" ContentType="application/vnd.ms-office.chartstyle+xml"/>
  <Override PartName="/xl/drawings/drawing9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drawings/drawing3.xml" ContentType="application/vnd.openxmlformats-officedocument.drawing+xml"/>
  <Override PartName="/xl/charts/colors5.xml" ContentType="application/vnd.ms-office.chartcolorstyle+xml"/>
  <Override PartName="/xl/charts/style5.xml" ContentType="application/vnd.ms-office.chartstyle+xml"/>
  <Override PartName="/xl/charts/chart5.xml" ContentType="application/vnd.openxmlformats-officedocument.drawingml.chart+xml"/>
  <Override PartName="/xl/charts/colors4.xml" ContentType="application/vnd.ms-office.chartcolorstyle+xml"/>
  <Override PartName="/xl/charts/style4.xml" ContentType="application/vnd.ms-office.chartstyle+xml"/>
  <Override PartName="/xl/charts/chart4.xml" ContentType="application/vnd.openxmlformats-officedocument.drawingml.chart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style9.xml" ContentType="application/vnd.ms-office.chartstyle+xml"/>
  <Override PartName="/xl/charts/chart9.xml" ContentType="application/vnd.openxmlformats-officedocument.drawingml.chart+xml"/>
  <Override PartName="/xl/charts/colors8.xml" ContentType="application/vnd.ms-office.chartcolorstyle+xml"/>
  <Override PartName="/xl/charts/style8.xml" ContentType="application/vnd.ms-office.chartstyle+xml"/>
  <Override PartName="/xl/charts/colors17.xml" ContentType="application/vnd.ms-office.chartcolorstyle+xml"/>
  <Override PartName="/xl/drawings/drawing4.xml" ContentType="application/vnd.openxmlformats-officedocument.drawing+xml"/>
  <Override PartName="/xl/charts/colors7.xml" ContentType="application/vnd.ms-office.chartcolorstyle+xml"/>
  <Override PartName="/xl/charts/style7.xml" ContentType="application/vnd.ms-office.chartstyle+xml"/>
  <Override PartName="/xl/charts/chart7.xml" ContentType="application/vnd.openxmlformats-officedocument.drawingml.chart+xml"/>
  <Override PartName="/xl/charts/style3.xml" ContentType="application/vnd.ms-office.chartstyle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olors2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harts/colors9.xml" ContentType="application/vnd.ms-office.chartcolorstyle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olors13.xml" ContentType="application/vnd.ms-office.chartcolorstyle+xml"/>
  <Override PartName="/xl/charts/style13.xml" ContentType="application/vnd.ms-office.chartstyle+xml"/>
  <Override PartName="/xl/charts/chart13.xml" ContentType="application/vnd.openxmlformats-officedocument.drawingml.chart+xml"/>
  <Override PartName="/xl/charts/style12.xml" ContentType="application/vnd.ms-office.chartstyle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7.xml" ContentType="application/vnd.ms-office.chartstyle+xml"/>
  <Override PartName="/xl/charts/chart17.xml" ContentType="application/vnd.openxmlformats-officedocument.drawingml.chart+xml"/>
  <Override PartName="/xl/charts/colors16.xml" ContentType="application/vnd.ms-office.chartcolorstyle+xml"/>
  <Override PartName="/xl/charts/style16.xml" ContentType="application/vnd.ms-office.chartstyle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olors15.xml" ContentType="application/vnd.ms-office.chartcolorstyle+xml"/>
  <Override PartName="/xl/charts/style15.xml" ContentType="application/vnd.ms-office.chartstyle+xml"/>
  <Override PartName="/xl/charts/colors11.xml" ContentType="application/vnd.ms-office.chartcolorstyle+xml"/>
  <Override PartName="/xl/charts/colors12.xml" ContentType="application/vnd.ms-office.chartcolor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style10.xml" ContentType="application/vnd.ms-office.chartstyle+xml"/>
  <Override PartName="/xl/charts/chart10.xml" ContentType="application/vnd.openxmlformats-officedocument.drawingml.chart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omments1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2" tabRatio="724"/>
  </bookViews>
  <sheets>
    <sheet name="PSMM" sheetId="4" r:id="rId1"/>
    <sheet name="BU ABC Scorecard" sheetId="5" r:id="rId2"/>
    <sheet name="All BU ABC PGs" sheetId="1" r:id="rId3"/>
    <sheet name="All BU ABC Products" sheetId="7" r:id="rId4"/>
    <sheet name="Product Group Scorecard" sheetId="8" r:id="rId5"/>
    <sheet name="PG1" sheetId="12" r:id="rId6"/>
    <sheet name="PG2" sheetId="13" r:id="rId7"/>
    <sheet name="PG3" sheetId="14" r:id="rId8"/>
    <sheet name="PG4" sheetId="15" r:id="rId9"/>
    <sheet name="PG5" sheetId="16" r:id="rId10"/>
    <sheet name="PG6" sheetId="17" r:id="rId11"/>
    <sheet name="PG7" sheetId="19" r:id="rId12"/>
    <sheet name="PG8" sheetId="18" r:id="rId13"/>
    <sheet name="Product Scorecard" sheetId="3" r:id="rId14"/>
    <sheet name="Product A Scorecard" sheetId="11" r:id="rId15"/>
  </sheets>
  <definedNames>
    <definedName name="PSMM_O1">PSMM!$C$12:$C$17</definedName>
    <definedName name="PSMM_O2">PSMM!$C$19:$C$24</definedName>
    <definedName name="PSMM_O3">PSMM!$C$26:$C$31</definedName>
    <definedName name="PSMM_O4">PSMM!$C$33:$C$38</definedName>
    <definedName name="PSMM_O5">PSMM!$C$40:$C$45</definedName>
    <definedName name="PSMM_O6">PSMM!$C$47:$C$52</definedName>
    <definedName name="PSMM_O7">PSMM!$C$54:$C$59</definedName>
    <definedName name="PSMM_O8">PSMM!$C$61:$C$66</definedName>
    <definedName name="PSMM_T1">PSMM!$G$12:$G$17</definedName>
    <definedName name="PSMM_T10">PSMM!$G$75:$G$80</definedName>
    <definedName name="PSMM_T11">PSMM!$G$82:$G$87</definedName>
    <definedName name="PSMM_T12">PSMM!$G$89:$G$94</definedName>
    <definedName name="PSMM_T2">PSMM!$G$19:$G$24</definedName>
    <definedName name="PSMM_T3">PSMM!$G$26:$G$31</definedName>
    <definedName name="PSMM_T4">PSMM!$G$33:$G$38</definedName>
    <definedName name="PSMM_T5">PSMM!$G$40:$G$45</definedName>
    <definedName name="PSMM_T6">PSMM!$G$47:$G$52</definedName>
    <definedName name="PSMM_T7">PSMM!$G$54:$G$59</definedName>
    <definedName name="PSMM_T8">PSMM!$G$61:$G$66</definedName>
    <definedName name="PSMM_T9">PSMM!$G$68:$G$73</definedName>
  </definedNames>
  <calcPr calcId="152511"/>
</workbook>
</file>

<file path=xl/calcChain.xml><?xml version="1.0" encoding="utf-8"?>
<calcChain xmlns="http://schemas.openxmlformats.org/spreadsheetml/2006/main">
  <c r="B49" i="19" l="1"/>
  <c r="B4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40" i="19" s="1"/>
  <c r="D22" i="19"/>
  <c r="D21" i="19"/>
  <c r="D20" i="19"/>
  <c r="D19" i="19"/>
  <c r="D18" i="19"/>
  <c r="D17" i="19"/>
  <c r="D41" i="19" s="1"/>
  <c r="E41" i="19" s="1"/>
  <c r="D16" i="19"/>
  <c r="D15" i="19"/>
  <c r="D39" i="19" s="1"/>
  <c r="D6" i="19"/>
  <c r="B49" i="18"/>
  <c r="B4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40" i="18" s="1"/>
  <c r="D22" i="18"/>
  <c r="D21" i="18"/>
  <c r="D20" i="18"/>
  <c r="D19" i="18"/>
  <c r="D18" i="18"/>
  <c r="D17" i="18"/>
  <c r="D16" i="18"/>
  <c r="D15" i="18"/>
  <c r="D39" i="18" s="1"/>
  <c r="D6" i="18"/>
  <c r="D43" i="19" l="1"/>
  <c r="E43" i="19" s="1"/>
  <c r="D42" i="19"/>
  <c r="E42" i="19" s="1"/>
  <c r="D41" i="18"/>
  <c r="E41" i="18" s="1"/>
  <c r="D43" i="18"/>
  <c r="E43" i="18" s="1"/>
  <c r="D42" i="18"/>
  <c r="E42" i="18" s="1"/>
  <c r="AQ88" i="1"/>
  <c r="AP88" i="1"/>
  <c r="AK88" i="1" l="1"/>
  <c r="AN88" i="1"/>
  <c r="DQ25" i="7"/>
  <c r="DP25" i="7"/>
  <c r="DO25" i="7"/>
  <c r="DN25" i="7"/>
  <c r="DM25" i="7"/>
  <c r="DL25" i="7"/>
  <c r="DK25" i="7"/>
  <c r="DJ25" i="7"/>
  <c r="DI25" i="7"/>
  <c r="DH25" i="7"/>
  <c r="DG25" i="7"/>
  <c r="DF25" i="7"/>
  <c r="DE25" i="7"/>
  <c r="DD25" i="7"/>
  <c r="DC25" i="7"/>
  <c r="DB25" i="7"/>
  <c r="DA25" i="7"/>
  <c r="CZ25" i="7"/>
  <c r="CU25" i="7"/>
  <c r="CT25" i="7"/>
  <c r="CS25" i="7"/>
  <c r="CR25" i="7"/>
  <c r="CQ25" i="7"/>
  <c r="CP25" i="7"/>
  <c r="CO25" i="7"/>
  <c r="CN25" i="7"/>
  <c r="CM25" i="7"/>
  <c r="CH25" i="7"/>
  <c r="CG25" i="7"/>
  <c r="CF25" i="7"/>
  <c r="CE25" i="7"/>
  <c r="CC25" i="7"/>
  <c r="CB25" i="7"/>
  <c r="CA25" i="7"/>
  <c r="BZ25" i="7"/>
  <c r="BY25" i="7"/>
  <c r="BX25" i="7"/>
  <c r="BW25" i="7"/>
  <c r="BV25" i="7"/>
  <c r="BR25" i="7"/>
  <c r="BQ25" i="7"/>
  <c r="BP25" i="7"/>
  <c r="BO25" i="7"/>
  <c r="BJ25" i="7"/>
  <c r="BI25" i="7"/>
  <c r="BH25" i="7"/>
  <c r="BG25" i="7"/>
  <c r="BF25" i="7"/>
  <c r="BE25" i="7"/>
  <c r="BD25" i="7"/>
  <c r="BC25" i="7"/>
  <c r="AX25" i="7"/>
  <c r="AW25" i="7"/>
  <c r="AV25" i="7"/>
  <c r="AU25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E22" i="7"/>
  <c r="E21" i="7"/>
  <c r="E20" i="7"/>
  <c r="E19" i="7"/>
  <c r="E18" i="7"/>
  <c r="E17" i="7"/>
  <c r="E16" i="7"/>
  <c r="E15" i="7"/>
  <c r="E14" i="7"/>
  <c r="E13" i="7"/>
  <c r="E12" i="7"/>
  <c r="E11" i="7"/>
  <c r="AA22" i="7"/>
  <c r="AA21" i="7"/>
  <c r="AA20" i="7"/>
  <c r="AA19" i="7"/>
  <c r="AA18" i="7"/>
  <c r="AA17" i="7"/>
  <c r="AA16" i="7"/>
  <c r="AA15" i="7"/>
  <c r="AA14" i="7"/>
  <c r="AA13" i="7"/>
  <c r="AA12" i="7"/>
  <c r="AA11" i="7"/>
  <c r="BA22" i="7"/>
  <c r="BA21" i="7"/>
  <c r="BA20" i="7"/>
  <c r="BA19" i="7"/>
  <c r="BA18" i="7"/>
  <c r="BA17" i="7"/>
  <c r="BA16" i="7"/>
  <c r="BA15" i="7"/>
  <c r="BA14" i="7"/>
  <c r="BA13" i="7"/>
  <c r="BA12" i="7"/>
  <c r="BA11" i="7"/>
  <c r="CX22" i="7"/>
  <c r="CX21" i="7"/>
  <c r="CX20" i="7"/>
  <c r="CX19" i="7"/>
  <c r="CX18" i="7"/>
  <c r="CX17" i="7"/>
  <c r="CX16" i="7"/>
  <c r="CX15" i="7"/>
  <c r="CX14" i="7"/>
  <c r="CX13" i="7"/>
  <c r="CX12" i="7"/>
  <c r="CX11" i="7"/>
  <c r="CK22" i="7"/>
  <c r="CK21" i="7"/>
  <c r="CK20" i="7"/>
  <c r="CK19" i="7"/>
  <c r="CK18" i="7"/>
  <c r="CK17" i="7"/>
  <c r="CK16" i="7"/>
  <c r="CK15" i="7"/>
  <c r="CK14" i="7"/>
  <c r="CK13" i="7"/>
  <c r="CK12" i="7"/>
  <c r="CK11" i="7"/>
  <c r="CY22" i="7"/>
  <c r="CY21" i="7"/>
  <c r="CY20" i="7"/>
  <c r="CY19" i="7"/>
  <c r="CY18" i="7"/>
  <c r="CY17" i="7"/>
  <c r="CY16" i="7"/>
  <c r="CY15" i="7"/>
  <c r="CY14" i="7"/>
  <c r="CY13" i="7"/>
  <c r="CY12" i="7"/>
  <c r="CY11" i="7"/>
  <c r="CL22" i="7"/>
  <c r="CL21" i="7"/>
  <c r="CL20" i="7"/>
  <c r="CL19" i="7"/>
  <c r="CL18" i="7"/>
  <c r="CL17" i="7"/>
  <c r="CL16" i="7"/>
  <c r="CL15" i="7"/>
  <c r="CL14" i="7"/>
  <c r="CL13" i="7"/>
  <c r="CL12" i="7"/>
  <c r="CL11" i="7"/>
  <c r="BB22" i="7"/>
  <c r="BB21" i="7"/>
  <c r="BB20" i="7"/>
  <c r="BB19" i="7"/>
  <c r="BB18" i="7"/>
  <c r="BB17" i="7"/>
  <c r="BB16" i="7"/>
  <c r="BB15" i="7"/>
  <c r="BB14" i="7"/>
  <c r="BB13" i="7"/>
  <c r="BB12" i="7"/>
  <c r="BB11" i="7"/>
  <c r="AB22" i="7"/>
  <c r="AB21" i="7"/>
  <c r="AB20" i="7"/>
  <c r="AB19" i="7"/>
  <c r="AB18" i="7"/>
  <c r="AB17" i="7"/>
  <c r="AB16" i="7"/>
  <c r="AB15" i="7"/>
  <c r="AB14" i="7"/>
  <c r="AB13" i="7"/>
  <c r="AB12" i="7"/>
  <c r="AB11" i="7"/>
  <c r="F20" i="7"/>
  <c r="F19" i="7"/>
  <c r="F18" i="7"/>
  <c r="F17" i="7"/>
  <c r="F16" i="7"/>
  <c r="F15" i="7"/>
  <c r="F14" i="7"/>
  <c r="F13" i="7"/>
  <c r="F12" i="7"/>
  <c r="F11" i="7"/>
  <c r="F21" i="7"/>
  <c r="F22" i="7"/>
  <c r="D29" i="11"/>
  <c r="E29" i="11" s="1"/>
  <c r="E29" i="3"/>
  <c r="D29" i="3"/>
  <c r="F25" i="7" l="1"/>
  <c r="G39" i="1" s="1"/>
  <c r="BB25" i="7"/>
  <c r="Q39" i="1" s="1"/>
  <c r="E25" i="7"/>
  <c r="F39" i="1" s="1"/>
  <c r="AB25" i="7"/>
  <c r="L39" i="1" s="1"/>
  <c r="CL25" i="7"/>
  <c r="AA39" i="1" s="1"/>
  <c r="CK25" i="7"/>
  <c r="Z39" i="1" s="1"/>
  <c r="BA25" i="7"/>
  <c r="P39" i="1" s="1"/>
  <c r="AA25" i="7"/>
  <c r="K39" i="1" s="1"/>
  <c r="BB27" i="7"/>
  <c r="AB27" i="7"/>
  <c r="CX25" i="7"/>
  <c r="AE39" i="1" s="1"/>
  <c r="CY27" i="7"/>
  <c r="CY25" i="7"/>
  <c r="AF39" i="1" s="1"/>
  <c r="CL27" i="7"/>
  <c r="J24" i="7" l="1"/>
  <c r="J26" i="7" s="1"/>
  <c r="M24" i="7"/>
  <c r="M26" i="7" s="1"/>
  <c r="L24" i="7"/>
  <c r="L26" i="7" s="1"/>
  <c r="K24" i="7"/>
  <c r="K26" i="7" s="1"/>
  <c r="Z22" i="7" l="1"/>
  <c r="Z21" i="7"/>
  <c r="Z20" i="7"/>
  <c r="Z19" i="7"/>
  <c r="Z18" i="7"/>
  <c r="Z17" i="7"/>
  <c r="Z16" i="7"/>
  <c r="Z15" i="7"/>
  <c r="Z14" i="7"/>
  <c r="Z13" i="7"/>
  <c r="Z12" i="7"/>
  <c r="AM24" i="7"/>
  <c r="AM26" i="7" s="1"/>
  <c r="AU24" i="7"/>
  <c r="AU26" i="7" s="1"/>
  <c r="AS24" i="7"/>
  <c r="AS26" i="7" s="1"/>
  <c r="AK24" i="7"/>
  <c r="AK26" i="7" s="1"/>
  <c r="AR24" i="7"/>
  <c r="AR26" i="7" s="1"/>
  <c r="AL24" i="7"/>
  <c r="AL26" i="7" s="1"/>
  <c r="AP24" i="7"/>
  <c r="AP26" i="7" s="1"/>
  <c r="AN24" i="7"/>
  <c r="AN26" i="7" s="1"/>
  <c r="CH24" i="7" l="1"/>
  <c r="CH26" i="7" s="1"/>
  <c r="CG24" i="7"/>
  <c r="CG26" i="7" s="1"/>
  <c r="CF24" i="7"/>
  <c r="CF26" i="7" s="1"/>
  <c r="CE24" i="7"/>
  <c r="CE26" i="7" s="1"/>
  <c r="CC24" i="7"/>
  <c r="CC26" i="7" s="1"/>
  <c r="CB24" i="7"/>
  <c r="CB26" i="7" s="1"/>
  <c r="CA24" i="7"/>
  <c r="CA26" i="7" s="1"/>
  <c r="BZ24" i="7"/>
  <c r="BZ26" i="7" s="1"/>
  <c r="BY24" i="7"/>
  <c r="BY26" i="7" s="1"/>
  <c r="BX24" i="7"/>
  <c r="BX26" i="7" s="1"/>
  <c r="BW24" i="7"/>
  <c r="BW26" i="7" s="1"/>
  <c r="BV24" i="7"/>
  <c r="BV26" i="7" s="1"/>
  <c r="BR24" i="7"/>
  <c r="BR26" i="7" s="1"/>
  <c r="BQ24" i="7"/>
  <c r="BQ26" i="7" s="1"/>
  <c r="BP24" i="7"/>
  <c r="BP26" i="7" s="1"/>
  <c r="BO24" i="7"/>
  <c r="BO26" i="7" s="1"/>
  <c r="CD22" i="7"/>
  <c r="BU22" i="7"/>
  <c r="BT22" i="7"/>
  <c r="BS22" i="7"/>
  <c r="CD21" i="7"/>
  <c r="BU21" i="7"/>
  <c r="BT21" i="7"/>
  <c r="BS21" i="7"/>
  <c r="CD20" i="7"/>
  <c r="BU20" i="7"/>
  <c r="BT20" i="7"/>
  <c r="BS20" i="7"/>
  <c r="CD19" i="7"/>
  <c r="BU19" i="7"/>
  <c r="BT19" i="7"/>
  <c r="BS19" i="7"/>
  <c r="CD18" i="7"/>
  <c r="BU18" i="7"/>
  <c r="BT18" i="7"/>
  <c r="BS18" i="7"/>
  <c r="CD17" i="7"/>
  <c r="BU17" i="7"/>
  <c r="BT17" i="7"/>
  <c r="BS17" i="7"/>
  <c r="CD16" i="7"/>
  <c r="BU16" i="7"/>
  <c r="BT16" i="7"/>
  <c r="BS16" i="7"/>
  <c r="CD15" i="7"/>
  <c r="BU15" i="7"/>
  <c r="BT15" i="7"/>
  <c r="BS15" i="7"/>
  <c r="CD14" i="7"/>
  <c r="BU14" i="7"/>
  <c r="BT14" i="7"/>
  <c r="BS14" i="7"/>
  <c r="CD13" i="7"/>
  <c r="BU13" i="7"/>
  <c r="BT13" i="7"/>
  <c r="BS13" i="7"/>
  <c r="CD12" i="7"/>
  <c r="BU12" i="7"/>
  <c r="BT12" i="7"/>
  <c r="BS12" i="7"/>
  <c r="CD11" i="7"/>
  <c r="CD25" i="7" s="1"/>
  <c r="BU11" i="7"/>
  <c r="BU25" i="7" s="1"/>
  <c r="BT11" i="7"/>
  <c r="BT25" i="7" s="1"/>
  <c r="BS11" i="7"/>
  <c r="BH24" i="7"/>
  <c r="BH26" i="7" s="1"/>
  <c r="BI24" i="7"/>
  <c r="BI26" i="7" s="1"/>
  <c r="BS25" i="7" l="1"/>
  <c r="BM11" i="7"/>
  <c r="BN11" i="7"/>
  <c r="BM13" i="7"/>
  <c r="U25" i="1" s="1"/>
  <c r="BN13" i="7"/>
  <c r="BM15" i="7"/>
  <c r="BN15" i="7"/>
  <c r="BM17" i="7"/>
  <c r="U29" i="1" s="1"/>
  <c r="BN17" i="7"/>
  <c r="BN18" i="7"/>
  <c r="BM18" i="7"/>
  <c r="BM19" i="7"/>
  <c r="U31" i="1" s="1"/>
  <c r="BN19" i="7"/>
  <c r="BM20" i="7"/>
  <c r="BN20" i="7"/>
  <c r="BM21" i="7"/>
  <c r="U33" i="1" s="1"/>
  <c r="BN21" i="7"/>
  <c r="BM22" i="7"/>
  <c r="BN22" i="7"/>
  <c r="BM12" i="7"/>
  <c r="U24" i="1" s="1"/>
  <c r="BN12" i="7"/>
  <c r="BM14" i="7"/>
  <c r="BN14" i="7"/>
  <c r="BM16" i="7"/>
  <c r="U28" i="1" s="1"/>
  <c r="BN16" i="7"/>
  <c r="CD24" i="7"/>
  <c r="CD26" i="7" s="1"/>
  <c r="V34" i="1"/>
  <c r="BL20" i="7"/>
  <c r="T32" i="1" s="1"/>
  <c r="BL12" i="7"/>
  <c r="T24" i="1" s="1"/>
  <c r="BL5" i="7"/>
  <c r="T6" i="1" s="1"/>
  <c r="BL18" i="7"/>
  <c r="T30" i="1" s="1"/>
  <c r="BL14" i="7"/>
  <c r="T26" i="1" s="1"/>
  <c r="V27" i="1"/>
  <c r="V28" i="1"/>
  <c r="V25" i="1"/>
  <c r="V33" i="1"/>
  <c r="U34" i="1"/>
  <c r="BL16" i="7"/>
  <c r="T28" i="1" s="1"/>
  <c r="U30" i="1"/>
  <c r="BT24" i="7"/>
  <c r="BT26" i="7" s="1"/>
  <c r="V24" i="1"/>
  <c r="V29" i="1"/>
  <c r="V31" i="1"/>
  <c r="BL21" i="7"/>
  <c r="T33" i="1" s="1"/>
  <c r="BL13" i="7"/>
  <c r="T25" i="1" s="1"/>
  <c r="V30" i="1"/>
  <c r="BU24" i="7"/>
  <c r="BU26" i="7" s="1"/>
  <c r="V26" i="1"/>
  <c r="U26" i="1"/>
  <c r="BL17" i="7"/>
  <c r="T29" i="1" s="1"/>
  <c r="V32" i="1"/>
  <c r="BL11" i="7"/>
  <c r="BL15" i="7"/>
  <c r="T27" i="1" s="1"/>
  <c r="BL19" i="7"/>
  <c r="T31" i="1" s="1"/>
  <c r="U32" i="1"/>
  <c r="BS24" i="7"/>
  <c r="BS26" i="7" s="1"/>
  <c r="U27" i="1"/>
  <c r="BL22" i="7"/>
  <c r="T34" i="1" s="1"/>
  <c r="BL25" i="7" l="1"/>
  <c r="T39" i="1" s="1"/>
  <c r="BN25" i="7"/>
  <c r="V39" i="1" s="1"/>
  <c r="BN27" i="7"/>
  <c r="BM25" i="7"/>
  <c r="U39" i="1" s="1"/>
  <c r="T23" i="1"/>
  <c r="U23" i="1"/>
  <c r="V23" i="1"/>
  <c r="BN24" i="7"/>
  <c r="BN26" i="7" s="1"/>
  <c r="BL24" i="7"/>
  <c r="BM24" i="7"/>
  <c r="BM26" i="7" l="1"/>
  <c r="BM27" i="7"/>
  <c r="BL26" i="7"/>
  <c r="BL27" i="7"/>
  <c r="AN123" i="1"/>
  <c r="AM123" i="1"/>
  <c r="AL123" i="1"/>
  <c r="AK123" i="1"/>
  <c r="AN122" i="1"/>
  <c r="AM122" i="1"/>
  <c r="AL122" i="1"/>
  <c r="AK122" i="1"/>
  <c r="AN121" i="1"/>
  <c r="AM121" i="1"/>
  <c r="AL121" i="1"/>
  <c r="AK121" i="1"/>
  <c r="AF29" i="1"/>
  <c r="AE29" i="1"/>
  <c r="CW17" i="7"/>
  <c r="AD29" i="1" s="1"/>
  <c r="AA29" i="1"/>
  <c r="Z29" i="1"/>
  <c r="CJ17" i="7"/>
  <c r="Y29" i="1" s="1"/>
  <c r="Q29" i="1"/>
  <c r="P29" i="1"/>
  <c r="AZ17" i="7"/>
  <c r="O29" i="1" s="1"/>
  <c r="L29" i="1"/>
  <c r="K29" i="1"/>
  <c r="J29" i="1"/>
  <c r="G29" i="1"/>
  <c r="F29" i="1"/>
  <c r="D17" i="7"/>
  <c r="E29" i="1" s="1"/>
  <c r="AF26" i="1"/>
  <c r="AE26" i="1"/>
  <c r="CW14" i="7"/>
  <c r="AD26" i="1" s="1"/>
  <c r="AA26" i="1"/>
  <c r="Z26" i="1"/>
  <c r="CJ14" i="7"/>
  <c r="Y26" i="1" s="1"/>
  <c r="Q26" i="1"/>
  <c r="P26" i="1"/>
  <c r="AZ14" i="7"/>
  <c r="O26" i="1" s="1"/>
  <c r="L26" i="1"/>
  <c r="K26" i="1"/>
  <c r="J26" i="1"/>
  <c r="D14" i="7"/>
  <c r="G26" i="1" l="1"/>
  <c r="F27" i="7"/>
  <c r="E26" i="1"/>
  <c r="F26" i="1"/>
  <c r="D37" i="5"/>
  <c r="D36" i="5"/>
  <c r="D35" i="5"/>
  <c r="D34" i="5"/>
  <c r="D33" i="5"/>
  <c r="D32" i="5"/>
  <c r="D31" i="5"/>
  <c r="D30" i="5"/>
  <c r="D29" i="5"/>
  <c r="D28" i="5"/>
  <c r="D27" i="5"/>
  <c r="D26" i="5"/>
  <c r="D22" i="5"/>
  <c r="D21" i="5"/>
  <c r="D20" i="5"/>
  <c r="D19" i="5"/>
  <c r="D18" i="5"/>
  <c r="D17" i="5"/>
  <c r="D16" i="5"/>
  <c r="D15" i="5"/>
  <c r="D26" i="11"/>
  <c r="D25" i="11"/>
  <c r="D24" i="11"/>
  <c r="D23" i="11"/>
  <c r="D22" i="11"/>
  <c r="D21" i="11"/>
  <c r="D20" i="11"/>
  <c r="D19" i="11"/>
  <c r="D18" i="11"/>
  <c r="D17" i="11"/>
  <c r="D16" i="11"/>
  <c r="D15" i="11"/>
  <c r="D37" i="17"/>
  <c r="D36" i="17"/>
  <c r="D35" i="17"/>
  <c r="D34" i="17"/>
  <c r="D33" i="17"/>
  <c r="D32" i="17"/>
  <c r="D31" i="17"/>
  <c r="D30" i="17"/>
  <c r="D29" i="17"/>
  <c r="D28" i="17"/>
  <c r="D27" i="17"/>
  <c r="D26" i="17"/>
  <c r="D22" i="17"/>
  <c r="D21" i="17"/>
  <c r="D20" i="17"/>
  <c r="D19" i="17"/>
  <c r="D18" i="17"/>
  <c r="D17" i="17"/>
  <c r="D16" i="17"/>
  <c r="D15" i="17"/>
  <c r="D37" i="16"/>
  <c r="X34" i="1" s="1"/>
  <c r="D36" i="16"/>
  <c r="X33" i="1" s="1"/>
  <c r="D35" i="16"/>
  <c r="X32" i="1" s="1"/>
  <c r="D34" i="16"/>
  <c r="X31" i="1" s="1"/>
  <c r="D33" i="16"/>
  <c r="X30" i="1" s="1"/>
  <c r="D32" i="16"/>
  <c r="X29" i="1" s="1"/>
  <c r="D31" i="16"/>
  <c r="X28" i="1" s="1"/>
  <c r="D30" i="16"/>
  <c r="X27" i="1" s="1"/>
  <c r="D29" i="16"/>
  <c r="X26" i="1" s="1"/>
  <c r="D28" i="16"/>
  <c r="X25" i="1" s="1"/>
  <c r="D27" i="16"/>
  <c r="X24" i="1" s="1"/>
  <c r="D26" i="16"/>
  <c r="D22" i="16"/>
  <c r="D21" i="16"/>
  <c r="D20" i="16"/>
  <c r="D19" i="16"/>
  <c r="D18" i="16"/>
  <c r="D17" i="16"/>
  <c r="D16" i="16"/>
  <c r="D15" i="16"/>
  <c r="D37" i="15"/>
  <c r="S34" i="1" s="1"/>
  <c r="D36" i="15"/>
  <c r="S33" i="1" s="1"/>
  <c r="D35" i="15"/>
  <c r="S32" i="1" s="1"/>
  <c r="D34" i="15"/>
  <c r="S31" i="1" s="1"/>
  <c r="D33" i="15"/>
  <c r="S30" i="1" s="1"/>
  <c r="D32" i="15"/>
  <c r="S29" i="1" s="1"/>
  <c r="D31" i="15"/>
  <c r="S28" i="1" s="1"/>
  <c r="D30" i="15"/>
  <c r="S27" i="1" s="1"/>
  <c r="D29" i="15"/>
  <c r="S26" i="1" s="1"/>
  <c r="D28" i="15"/>
  <c r="S25" i="1" s="1"/>
  <c r="D27" i="15"/>
  <c r="S24" i="1" s="1"/>
  <c r="D26" i="15"/>
  <c r="D22" i="15"/>
  <c r="D21" i="15"/>
  <c r="D20" i="15"/>
  <c r="D19" i="15"/>
  <c r="D18" i="15"/>
  <c r="D17" i="15"/>
  <c r="D16" i="15"/>
  <c r="D15" i="15"/>
  <c r="D37" i="14"/>
  <c r="N34" i="1" s="1"/>
  <c r="D36" i="14"/>
  <c r="N33" i="1" s="1"/>
  <c r="D35" i="14"/>
  <c r="N32" i="1" s="1"/>
  <c r="D34" i="14"/>
  <c r="N31" i="1" s="1"/>
  <c r="D33" i="14"/>
  <c r="N30" i="1" s="1"/>
  <c r="D32" i="14"/>
  <c r="N29" i="1" s="1"/>
  <c r="D31" i="14"/>
  <c r="N28" i="1" s="1"/>
  <c r="D30" i="14"/>
  <c r="N27" i="1" s="1"/>
  <c r="D29" i="14"/>
  <c r="N26" i="1" s="1"/>
  <c r="D28" i="14"/>
  <c r="N25" i="1" s="1"/>
  <c r="D27" i="14"/>
  <c r="N24" i="1" s="1"/>
  <c r="D26" i="14"/>
  <c r="D22" i="14"/>
  <c r="D21" i="14"/>
  <c r="D20" i="14"/>
  <c r="D19" i="14"/>
  <c r="D18" i="14"/>
  <c r="D17" i="14"/>
  <c r="D16" i="14"/>
  <c r="D15" i="14"/>
  <c r="D37" i="13"/>
  <c r="D36" i="13"/>
  <c r="D35" i="13"/>
  <c r="D34" i="13"/>
  <c r="D33" i="13"/>
  <c r="D32" i="13"/>
  <c r="D31" i="13"/>
  <c r="D30" i="13"/>
  <c r="D29" i="13"/>
  <c r="D28" i="13"/>
  <c r="D27" i="13"/>
  <c r="D26" i="13"/>
  <c r="D22" i="13"/>
  <c r="D21" i="13"/>
  <c r="D20" i="13"/>
  <c r="D19" i="13"/>
  <c r="D18" i="13"/>
  <c r="D17" i="13"/>
  <c r="D16" i="13"/>
  <c r="D15" i="13"/>
  <c r="D37" i="12"/>
  <c r="D36" i="12"/>
  <c r="D35" i="12"/>
  <c r="D34" i="12"/>
  <c r="D33" i="12"/>
  <c r="D32" i="12"/>
  <c r="D31" i="12"/>
  <c r="D30" i="12"/>
  <c r="D29" i="12"/>
  <c r="D28" i="12"/>
  <c r="D27" i="12"/>
  <c r="D26" i="12"/>
  <c r="D22" i="12"/>
  <c r="D21" i="12"/>
  <c r="D20" i="12"/>
  <c r="D19" i="12"/>
  <c r="D18" i="12"/>
  <c r="D17" i="12"/>
  <c r="D16" i="12"/>
  <c r="D15" i="12"/>
  <c r="D32" i="8"/>
  <c r="D29" i="8"/>
  <c r="D21" i="3"/>
  <c r="D18" i="3"/>
  <c r="D43" i="17" l="1"/>
  <c r="D40" i="16"/>
  <c r="D42" i="16"/>
  <c r="E42" i="16" s="1"/>
  <c r="X23" i="1"/>
  <c r="D43" i="15"/>
  <c r="D40" i="15"/>
  <c r="D42" i="15"/>
  <c r="E42" i="15" s="1"/>
  <c r="S23" i="1"/>
  <c r="D40" i="14"/>
  <c r="D42" i="14"/>
  <c r="E42" i="14" s="1"/>
  <c r="N23" i="1"/>
  <c r="D43" i="13"/>
  <c r="D26" i="1"/>
  <c r="D25" i="1"/>
  <c r="D34" i="1"/>
  <c r="D33" i="1"/>
  <c r="D32" i="1"/>
  <c r="D31" i="1"/>
  <c r="D30" i="1"/>
  <c r="D29" i="1"/>
  <c r="D28" i="1"/>
  <c r="D27" i="1"/>
  <c r="D24" i="1"/>
  <c r="D40" i="12"/>
  <c r="D42" i="12" s="1"/>
  <c r="E42" i="12" s="1"/>
  <c r="D23" i="1"/>
  <c r="I34" i="1"/>
  <c r="I33" i="1"/>
  <c r="I32" i="1"/>
  <c r="I31" i="1"/>
  <c r="I30" i="1"/>
  <c r="I29" i="1"/>
  <c r="I28" i="1"/>
  <c r="I27" i="1"/>
  <c r="I26" i="1"/>
  <c r="I25" i="1"/>
  <c r="I24" i="1"/>
  <c r="D40" i="13"/>
  <c r="D42" i="13" s="1"/>
  <c r="E42" i="13" s="1"/>
  <c r="I23" i="1"/>
  <c r="AC34" i="1"/>
  <c r="AC33" i="1"/>
  <c r="AC32" i="1"/>
  <c r="AC31" i="1"/>
  <c r="AC30" i="1"/>
  <c r="AC29" i="1"/>
  <c r="AC28" i="1"/>
  <c r="AC27" i="1"/>
  <c r="AC26" i="1"/>
  <c r="AC25" i="1"/>
  <c r="AC24" i="1"/>
  <c r="D40" i="17"/>
  <c r="D42" i="17" s="1"/>
  <c r="E42" i="17" s="1"/>
  <c r="AC23" i="1"/>
  <c r="D40" i="5"/>
  <c r="D42" i="5" s="1"/>
  <c r="E42" i="5" s="1"/>
  <c r="D39" i="5"/>
  <c r="D41" i="5" s="1"/>
  <c r="E41" i="5" s="1"/>
  <c r="D28" i="11"/>
  <c r="D39" i="17"/>
  <c r="D41" i="17" s="1"/>
  <c r="E41" i="17" s="1"/>
  <c r="D39" i="16"/>
  <c r="D43" i="16" s="1"/>
  <c r="D39" i="15"/>
  <c r="D41" i="15" s="1"/>
  <c r="E41" i="15" s="1"/>
  <c r="D39" i="14"/>
  <c r="D41" i="14" s="1"/>
  <c r="E41" i="14" s="1"/>
  <c r="D39" i="13"/>
  <c r="D41" i="13" s="1"/>
  <c r="E41" i="13" s="1"/>
  <c r="D39" i="12"/>
  <c r="D43" i="12" s="1"/>
  <c r="E43" i="12" s="1"/>
  <c r="DJ24" i="7"/>
  <c r="DJ26" i="7" s="1"/>
  <c r="D43" i="5" l="1"/>
  <c r="E43" i="5" s="1"/>
  <c r="D41" i="12"/>
  <c r="E41" i="12" s="1"/>
  <c r="D39" i="1"/>
  <c r="E43" i="17"/>
  <c r="E43" i="16"/>
  <c r="D41" i="16"/>
  <c r="E41" i="16" s="1"/>
  <c r="E43" i="15"/>
  <c r="D43" i="14"/>
  <c r="E43" i="13"/>
  <c r="CJ5" i="7"/>
  <c r="Y6" i="1" s="1"/>
  <c r="AZ5" i="7"/>
  <c r="O6" i="1" s="1"/>
  <c r="Z5" i="7"/>
  <c r="J6" i="1" s="1"/>
  <c r="D5" i="7"/>
  <c r="E6" i="1" s="1"/>
  <c r="CW5" i="7"/>
  <c r="AD6" i="1" s="1"/>
  <c r="E43" i="14" l="1"/>
  <c r="X19" i="1"/>
  <c r="S19" i="1"/>
  <c r="N19" i="1"/>
  <c r="I19" i="1"/>
  <c r="D19" i="1"/>
  <c r="X18" i="1"/>
  <c r="S18" i="1"/>
  <c r="N18" i="1"/>
  <c r="I18" i="1"/>
  <c r="D18" i="1"/>
  <c r="X17" i="1"/>
  <c r="S17" i="1"/>
  <c r="N17" i="1"/>
  <c r="I17" i="1"/>
  <c r="D17" i="1"/>
  <c r="X16" i="1"/>
  <c r="S16" i="1"/>
  <c r="N16" i="1"/>
  <c r="I16" i="1"/>
  <c r="D16" i="1"/>
  <c r="X15" i="1"/>
  <c r="S15" i="1"/>
  <c r="N15" i="1"/>
  <c r="I15" i="1"/>
  <c r="D15" i="1"/>
  <c r="X14" i="1"/>
  <c r="S14" i="1"/>
  <c r="N14" i="1"/>
  <c r="I14" i="1"/>
  <c r="D14" i="1"/>
  <c r="X13" i="1"/>
  <c r="S13" i="1"/>
  <c r="N13" i="1"/>
  <c r="I13" i="1"/>
  <c r="D13" i="1"/>
  <c r="X12" i="1"/>
  <c r="X38" i="1" s="1"/>
  <c r="S12" i="1"/>
  <c r="N12" i="1"/>
  <c r="N38" i="1" s="1"/>
  <c r="I12" i="1"/>
  <c r="I38" i="1" s="1"/>
  <c r="D12" i="1"/>
  <c r="S38" i="1" l="1"/>
  <c r="D38" i="1"/>
  <c r="I39" i="1"/>
  <c r="N39" i="1"/>
  <c r="S39" i="1"/>
  <c r="X39" i="1"/>
  <c r="N36" i="1"/>
  <c r="S36" i="1"/>
  <c r="D36" i="1"/>
  <c r="X36" i="1"/>
  <c r="I36" i="1"/>
  <c r="AF34" i="1"/>
  <c r="AE34" i="1"/>
  <c r="CW22" i="7"/>
  <c r="AD34" i="1" s="1"/>
  <c r="AF33" i="1"/>
  <c r="AE33" i="1"/>
  <c r="CW21" i="7"/>
  <c r="AD33" i="1" s="1"/>
  <c r="AF32" i="1"/>
  <c r="AE32" i="1"/>
  <c r="CW20" i="7"/>
  <c r="AD32" i="1" s="1"/>
  <c r="AF31" i="1"/>
  <c r="AE31" i="1"/>
  <c r="CW19" i="7"/>
  <c r="AD31" i="1" s="1"/>
  <c r="AF30" i="1"/>
  <c r="AE30" i="1"/>
  <c r="CW18" i="7"/>
  <c r="AD30" i="1" s="1"/>
  <c r="AF28" i="1"/>
  <c r="AE28" i="1"/>
  <c r="CW16" i="7"/>
  <c r="AD28" i="1" s="1"/>
  <c r="AF27" i="1"/>
  <c r="AE27" i="1"/>
  <c r="CW15" i="7"/>
  <c r="AD27" i="1" s="1"/>
  <c r="AF25" i="1"/>
  <c r="AE25" i="1"/>
  <c r="CW13" i="7"/>
  <c r="AD25" i="1" s="1"/>
  <c r="AF24" i="1"/>
  <c r="AE24" i="1"/>
  <c r="CW12" i="7"/>
  <c r="AD24" i="1" s="1"/>
  <c r="CW11" i="7"/>
  <c r="AA34" i="1"/>
  <c r="Z34" i="1"/>
  <c r="CJ22" i="7"/>
  <c r="Y34" i="1" s="1"/>
  <c r="AA33" i="1"/>
  <c r="Z33" i="1"/>
  <c r="CJ21" i="7"/>
  <c r="Y33" i="1" s="1"/>
  <c r="AA32" i="1"/>
  <c r="Z32" i="1"/>
  <c r="CJ20" i="7"/>
  <c r="Y32" i="1" s="1"/>
  <c r="AA31" i="1"/>
  <c r="Z31" i="1"/>
  <c r="CJ19" i="7"/>
  <c r="Y31" i="1" s="1"/>
  <c r="AA30" i="1"/>
  <c r="Z30" i="1"/>
  <c r="CJ18" i="7"/>
  <c r="Y30" i="1" s="1"/>
  <c r="AA28" i="1"/>
  <c r="Z28" i="1"/>
  <c r="CJ16" i="7"/>
  <c r="Y28" i="1" s="1"/>
  <c r="AA27" i="1"/>
  <c r="CJ15" i="7"/>
  <c r="Y27" i="1" s="1"/>
  <c r="AA25" i="1"/>
  <c r="Z25" i="1"/>
  <c r="CJ13" i="7"/>
  <c r="AA24" i="1"/>
  <c r="Z24" i="1"/>
  <c r="CJ12" i="7"/>
  <c r="Y24" i="1" s="1"/>
  <c r="CJ11" i="7"/>
  <c r="G34" i="1"/>
  <c r="G33" i="1"/>
  <c r="G32" i="1"/>
  <c r="G31" i="1"/>
  <c r="G30" i="1"/>
  <c r="G28" i="1"/>
  <c r="G27" i="1"/>
  <c r="G25" i="1"/>
  <c r="G24" i="1"/>
  <c r="D22" i="7"/>
  <c r="E34" i="1" s="1"/>
  <c r="D21" i="7"/>
  <c r="E33" i="1" s="1"/>
  <c r="D20" i="7"/>
  <c r="E32" i="1" s="1"/>
  <c r="D19" i="7"/>
  <c r="E31" i="1" s="1"/>
  <c r="D18" i="7"/>
  <c r="D16" i="7"/>
  <c r="E28" i="1" s="1"/>
  <c r="D15" i="7"/>
  <c r="E27" i="1" s="1"/>
  <c r="D13" i="7"/>
  <c r="E25" i="1" s="1"/>
  <c r="D12" i="7"/>
  <c r="E24" i="1" s="1"/>
  <c r="D11" i="7"/>
  <c r="L33" i="1"/>
  <c r="L32" i="1"/>
  <c r="L31" i="1"/>
  <c r="L30" i="1"/>
  <c r="L28" i="1"/>
  <c r="L27" i="1"/>
  <c r="L25" i="1"/>
  <c r="L24" i="1"/>
  <c r="K33" i="1"/>
  <c r="K32" i="1"/>
  <c r="K31" i="1"/>
  <c r="K30" i="1"/>
  <c r="K28" i="1"/>
  <c r="K27" i="1"/>
  <c r="K25" i="1"/>
  <c r="K24" i="1"/>
  <c r="Q34" i="1"/>
  <c r="Q33" i="1"/>
  <c r="Q32" i="1"/>
  <c r="Q31" i="1"/>
  <c r="Q30" i="1"/>
  <c r="Q28" i="1"/>
  <c r="Q27" i="1"/>
  <c r="Q25" i="1"/>
  <c r="Q24" i="1"/>
  <c r="P34" i="1"/>
  <c r="P33" i="1"/>
  <c r="P32" i="1"/>
  <c r="P31" i="1"/>
  <c r="P30" i="1"/>
  <c r="P28" i="1"/>
  <c r="P27" i="1"/>
  <c r="P25" i="1"/>
  <c r="P24" i="1"/>
  <c r="AZ22" i="7"/>
  <c r="O34" i="1" s="1"/>
  <c r="AZ21" i="7"/>
  <c r="O33" i="1" s="1"/>
  <c r="AZ20" i="7"/>
  <c r="O32" i="1" s="1"/>
  <c r="AZ19" i="7"/>
  <c r="O31" i="1" s="1"/>
  <c r="AZ18" i="7"/>
  <c r="O30" i="1" s="1"/>
  <c r="AZ16" i="7"/>
  <c r="O28" i="1" s="1"/>
  <c r="AZ15" i="7"/>
  <c r="O27" i="1" s="1"/>
  <c r="AZ13" i="7"/>
  <c r="O25" i="1" s="1"/>
  <c r="AZ12" i="7"/>
  <c r="O24" i="1" s="1"/>
  <c r="AZ11" i="7"/>
  <c r="J33" i="1"/>
  <c r="J32" i="1"/>
  <c r="J31" i="1"/>
  <c r="J30" i="1"/>
  <c r="J28" i="1"/>
  <c r="J27" i="1"/>
  <c r="J24" i="1"/>
  <c r="Z11" i="7"/>
  <c r="Z25" i="7" s="1"/>
  <c r="J39" i="1" s="1"/>
  <c r="F34" i="1"/>
  <c r="F33" i="1"/>
  <c r="F32" i="1"/>
  <c r="F31" i="1"/>
  <c r="F30" i="1"/>
  <c r="F28" i="1"/>
  <c r="F27" i="1"/>
  <c r="F25" i="1"/>
  <c r="F24" i="1"/>
  <c r="B34" i="11"/>
  <c r="B49" i="17"/>
  <c r="B48" i="17"/>
  <c r="B49" i="16"/>
  <c r="B48" i="16"/>
  <c r="B49" i="15"/>
  <c r="B48" i="15"/>
  <c r="B49" i="14"/>
  <c r="B48" i="14"/>
  <c r="B49" i="13"/>
  <c r="B48" i="13"/>
  <c r="CJ25" i="7" l="1"/>
  <c r="Y39" i="1" s="1"/>
  <c r="AZ25" i="7"/>
  <c r="O39" i="1" s="1"/>
  <c r="O40" i="1" s="1"/>
  <c r="CW25" i="7"/>
  <c r="AD39" i="1" s="1"/>
  <c r="E30" i="1"/>
  <c r="D25" i="7"/>
  <c r="E39" i="1" s="1"/>
  <c r="Z23" i="1"/>
  <c r="F23" i="1"/>
  <c r="F37" i="1" s="1"/>
  <c r="F40" i="1" s="1"/>
  <c r="P23" i="1"/>
  <c r="P37" i="1" s="1"/>
  <c r="P40" i="1" s="1"/>
  <c r="K23" i="1"/>
  <c r="G23" i="1"/>
  <c r="G37" i="1" s="1"/>
  <c r="AD23" i="1"/>
  <c r="AD37" i="1" s="1"/>
  <c r="L23" i="1"/>
  <c r="AE23" i="1"/>
  <c r="AE37" i="1" s="1"/>
  <c r="J23" i="1"/>
  <c r="O23" i="1"/>
  <c r="O37" i="1" s="1"/>
  <c r="Q23" i="1"/>
  <c r="E23" i="1"/>
  <c r="Y23" i="1"/>
  <c r="AF23" i="1"/>
  <c r="AF37" i="1" s="1"/>
  <c r="J25" i="1"/>
  <c r="U37" i="1"/>
  <c r="U40" i="1" s="1"/>
  <c r="T37" i="1"/>
  <c r="T40" i="1" s="1"/>
  <c r="V37" i="1"/>
  <c r="V40" i="1" s="1"/>
  <c r="Q37" i="1"/>
  <c r="CL24" i="7"/>
  <c r="CL26" i="7" s="1"/>
  <c r="AA23" i="1"/>
  <c r="AA37" i="1" s="1"/>
  <c r="AA40" i="1" s="1"/>
  <c r="CJ24" i="7"/>
  <c r="Y25" i="1"/>
  <c r="CK24" i="7"/>
  <c r="Z27" i="1"/>
  <c r="CY24" i="7"/>
  <c r="CY26" i="7" s="1"/>
  <c r="CW24" i="7"/>
  <c r="CX24" i="7"/>
  <c r="AZ24" i="7"/>
  <c r="F24" i="7"/>
  <c r="F26" i="7" s="1"/>
  <c r="D24" i="7"/>
  <c r="E24" i="7"/>
  <c r="E37" i="1" l="1"/>
  <c r="E40" i="1"/>
  <c r="CK26" i="7"/>
  <c r="CK27" i="7"/>
  <c r="Q40" i="1"/>
  <c r="AR86" i="1" s="1"/>
  <c r="AL86" i="1" s="1"/>
  <c r="AP84" i="1"/>
  <c r="AM84" i="1" s="1"/>
  <c r="CJ27" i="7"/>
  <c r="CJ26" i="7"/>
  <c r="AP86" i="1"/>
  <c r="AM86" i="1" s="1"/>
  <c r="AZ26" i="7"/>
  <c r="AZ27" i="7"/>
  <c r="G40" i="1"/>
  <c r="AR84" i="1" s="1"/>
  <c r="AL84" i="1" s="1"/>
  <c r="CX27" i="7"/>
  <c r="CX26" i="7"/>
  <c r="CW27" i="7"/>
  <c r="CW26" i="7"/>
  <c r="AR53" i="1"/>
  <c r="AR87" i="1"/>
  <c r="AL87" i="1" s="1"/>
  <c r="AP53" i="1"/>
  <c r="AP87" i="1"/>
  <c r="AM87" i="1" s="1"/>
  <c r="Y37" i="1"/>
  <c r="Y40" i="1" s="1"/>
  <c r="E26" i="7"/>
  <c r="E27" i="7"/>
  <c r="D26" i="7"/>
  <c r="D27" i="7"/>
  <c r="Z37" i="1"/>
  <c r="BB24" i="7"/>
  <c r="BB26" i="7" s="1"/>
  <c r="BA24" i="7"/>
  <c r="Z40" i="1" l="1"/>
  <c r="AR88" i="1" s="1"/>
  <c r="AL88" i="1" s="1"/>
  <c r="BA26" i="7"/>
  <c r="BA27" i="7"/>
  <c r="AQ53" i="1"/>
  <c r="AQ50" i="1"/>
  <c r="D6" i="3"/>
  <c r="D6" i="17"/>
  <c r="D6" i="16"/>
  <c r="D6" i="15"/>
  <c r="D6" i="14"/>
  <c r="D6" i="13"/>
  <c r="D6" i="12"/>
  <c r="D6" i="8"/>
  <c r="AC19" i="1"/>
  <c r="AC18" i="1"/>
  <c r="AC17" i="1"/>
  <c r="AC16" i="1"/>
  <c r="AC15" i="1"/>
  <c r="AC14" i="1"/>
  <c r="AC13" i="1"/>
  <c r="AC12" i="1"/>
  <c r="B49" i="12"/>
  <c r="B48" i="12"/>
  <c r="B49" i="5"/>
  <c r="B48" i="5"/>
  <c r="B49" i="8"/>
  <c r="B48" i="8"/>
  <c r="B34" i="3"/>
  <c r="P24" i="7"/>
  <c r="P26" i="7" s="1"/>
  <c r="Q24" i="7"/>
  <c r="Q26" i="7" s="1"/>
  <c r="AC38" i="1" l="1"/>
  <c r="AC39" i="1"/>
  <c r="D37" i="1"/>
  <c r="AC36" i="1"/>
  <c r="AF40" i="1" s="1"/>
  <c r="AR89" i="1" s="1"/>
  <c r="AL89" i="1" s="1"/>
  <c r="AC37" i="1"/>
  <c r="X37" i="1"/>
  <c r="S37" i="1"/>
  <c r="N37" i="1"/>
  <c r="I37" i="1"/>
  <c r="AC40" i="1" l="1"/>
  <c r="AD40" i="1"/>
  <c r="AP89" i="1" s="1"/>
  <c r="AM89" i="1" s="1"/>
  <c r="AE40" i="1"/>
  <c r="X40" i="1"/>
  <c r="AM88" i="1" s="1"/>
  <c r="S40" i="1"/>
  <c r="AQ87" i="1" s="1"/>
  <c r="N40" i="1"/>
  <c r="AQ86" i="1" s="1"/>
  <c r="I40" i="1"/>
  <c r="AQ85" i="1" s="1"/>
  <c r="D40" i="1"/>
  <c r="AQ84" i="1" s="1"/>
  <c r="AQ89" i="1"/>
  <c r="AN89" i="1" s="1"/>
  <c r="D37" i="8"/>
  <c r="D36" i="8"/>
  <c r="D35" i="8"/>
  <c r="D34" i="8"/>
  <c r="D33" i="8"/>
  <c r="D31" i="8"/>
  <c r="D30" i="8"/>
  <c r="D28" i="8"/>
  <c r="D27" i="8"/>
  <c r="D26" i="8"/>
  <c r="D22" i="8"/>
  <c r="D21" i="8"/>
  <c r="D20" i="8"/>
  <c r="D19" i="8"/>
  <c r="D18" i="8"/>
  <c r="D17" i="8"/>
  <c r="D16" i="8"/>
  <c r="D15" i="8"/>
  <c r="AN87" i="1" l="1"/>
  <c r="AK87" i="1"/>
  <c r="AK86" i="1"/>
  <c r="AN86" i="1"/>
  <c r="AK84" i="1"/>
  <c r="AN84" i="1"/>
  <c r="AK89" i="1"/>
  <c r="D39" i="8"/>
  <c r="D41" i="8" s="1"/>
  <c r="E41" i="8" s="1"/>
  <c r="D40" i="8"/>
  <c r="D42" i="8" s="1"/>
  <c r="E42" i="8" s="1"/>
  <c r="AN120" i="1"/>
  <c r="AM120" i="1"/>
  <c r="AL120" i="1"/>
  <c r="AK120" i="1"/>
  <c r="AN119" i="1"/>
  <c r="AM119" i="1"/>
  <c r="AL119" i="1"/>
  <c r="AK119" i="1"/>
  <c r="AN118" i="1"/>
  <c r="AM118" i="1"/>
  <c r="AL118" i="1"/>
  <c r="AK118" i="1"/>
  <c r="DG24" i="7"/>
  <c r="DG26" i="7" s="1"/>
  <c r="DF24" i="7"/>
  <c r="DF26" i="7" s="1"/>
  <c r="DH24" i="7"/>
  <c r="DH26" i="7" s="1"/>
  <c r="DE24" i="7"/>
  <c r="DE26" i="7" s="1"/>
  <c r="DI24" i="7"/>
  <c r="DI26" i="7" s="1"/>
  <c r="DD24" i="7"/>
  <c r="DD26" i="7" s="1"/>
  <c r="DQ24" i="7"/>
  <c r="DQ26" i="7" s="1"/>
  <c r="DP24" i="7"/>
  <c r="DP26" i="7" s="1"/>
  <c r="DO24" i="7"/>
  <c r="DO26" i="7" s="1"/>
  <c r="DN24" i="7"/>
  <c r="DN26" i="7" s="1"/>
  <c r="DM24" i="7"/>
  <c r="DM26" i="7" s="1"/>
  <c r="DL24" i="7"/>
  <c r="DL26" i="7" s="1"/>
  <c r="DK24" i="7"/>
  <c r="DK26" i="7" s="1"/>
  <c r="DC24" i="7"/>
  <c r="DC26" i="7" s="1"/>
  <c r="DB24" i="7"/>
  <c r="DB26" i="7" s="1"/>
  <c r="DA24" i="7"/>
  <c r="DA26" i="7" s="1"/>
  <c r="CZ24" i="7"/>
  <c r="CZ26" i="7" s="1"/>
  <c r="CU24" i="7"/>
  <c r="CU26" i="7" s="1"/>
  <c r="CT24" i="7"/>
  <c r="CT26" i="7" s="1"/>
  <c r="CS24" i="7"/>
  <c r="CS26" i="7" s="1"/>
  <c r="CR24" i="7"/>
  <c r="CR26" i="7" s="1"/>
  <c r="CQ24" i="7"/>
  <c r="CQ26" i="7" s="1"/>
  <c r="CP24" i="7"/>
  <c r="CP26" i="7" s="1"/>
  <c r="CO24" i="7"/>
  <c r="CO26" i="7" s="1"/>
  <c r="CN24" i="7"/>
  <c r="CN26" i="7" s="1"/>
  <c r="CM24" i="7"/>
  <c r="CM26" i="7" s="1"/>
  <c r="BJ24" i="7"/>
  <c r="BJ26" i="7" s="1"/>
  <c r="BG24" i="7"/>
  <c r="BG26" i="7" s="1"/>
  <c r="BF24" i="7"/>
  <c r="BF26" i="7" s="1"/>
  <c r="BE24" i="7"/>
  <c r="BE26" i="7" s="1"/>
  <c r="BD24" i="7"/>
  <c r="BD26" i="7" s="1"/>
  <c r="BC24" i="7"/>
  <c r="BC26" i="7" s="1"/>
  <c r="AX24" i="7"/>
  <c r="AX26" i="7" s="1"/>
  <c r="AW24" i="7"/>
  <c r="AW26" i="7" s="1"/>
  <c r="AV24" i="7"/>
  <c r="AV26" i="7" s="1"/>
  <c r="AT24" i="7"/>
  <c r="AT26" i="7" s="1"/>
  <c r="AO24" i="7"/>
  <c r="AO26" i="7" s="1"/>
  <c r="AQ24" i="7"/>
  <c r="AQ26" i="7" s="1"/>
  <c r="AJ24" i="7"/>
  <c r="AJ26" i="7" s="1"/>
  <c r="AI24" i="7"/>
  <c r="AI26" i="7" s="1"/>
  <c r="AH24" i="7"/>
  <c r="AH26" i="7" s="1"/>
  <c r="AG24" i="7"/>
  <c r="AG26" i="7" s="1"/>
  <c r="AF24" i="7"/>
  <c r="AF26" i="7" s="1"/>
  <c r="AE24" i="7"/>
  <c r="AE26" i="7" s="1"/>
  <c r="AD24" i="7"/>
  <c r="AD26" i="7" s="1"/>
  <c r="AC24" i="7"/>
  <c r="AC26" i="7" s="1"/>
  <c r="X24" i="7"/>
  <c r="X26" i="7" s="1"/>
  <c r="W24" i="7"/>
  <c r="W26" i="7" s="1"/>
  <c r="V24" i="7"/>
  <c r="V26" i="7" s="1"/>
  <c r="U24" i="7"/>
  <c r="U26" i="7" s="1"/>
  <c r="T24" i="7"/>
  <c r="T26" i="7" s="1"/>
  <c r="S24" i="7"/>
  <c r="S26" i="7" s="1"/>
  <c r="R24" i="7"/>
  <c r="R26" i="7" s="1"/>
  <c r="O24" i="7"/>
  <c r="O26" i="7" s="1"/>
  <c r="N24" i="7"/>
  <c r="N26" i="7" s="1"/>
  <c r="I24" i="7"/>
  <c r="I26" i="7" s="1"/>
  <c r="H24" i="7"/>
  <c r="H26" i="7" s="1"/>
  <c r="G24" i="7"/>
  <c r="G26" i="7" s="1"/>
  <c r="D43" i="8" l="1"/>
  <c r="E43" i="8" s="1"/>
  <c r="AR52" i="1"/>
  <c r="AQ52" i="1"/>
  <c r="AP52" i="1"/>
  <c r="AQ55" i="1"/>
  <c r="AP55" i="1"/>
  <c r="AR55" i="1"/>
  <c r="AR50" i="1"/>
  <c r="AP50" i="1"/>
  <c r="K34" i="1" l="1"/>
  <c r="K37" i="1" s="1"/>
  <c r="K40" i="1" s="1"/>
  <c r="AA24" i="7"/>
  <c r="L34" i="1"/>
  <c r="L37" i="1" s="1"/>
  <c r="L40" i="1" s="1"/>
  <c r="AB24" i="7"/>
  <c r="AB26" i="7" s="1"/>
  <c r="J34" i="1"/>
  <c r="J37" i="1" s="1"/>
  <c r="J40" i="1" s="1"/>
  <c r="Z24" i="7"/>
  <c r="D26" i="3"/>
  <c r="D25" i="3"/>
  <c r="D24" i="3"/>
  <c r="D23" i="3"/>
  <c r="D22" i="3"/>
  <c r="D20" i="3"/>
  <c r="D19" i="3"/>
  <c r="D17" i="3"/>
  <c r="D16" i="3"/>
  <c r="D15" i="3"/>
  <c r="Z26" i="7" l="1"/>
  <c r="Z27" i="7"/>
  <c r="AA26" i="7"/>
  <c r="AA27" i="7"/>
  <c r="AR51" i="1"/>
  <c r="AR85" i="1"/>
  <c r="AL85" i="1" s="1"/>
  <c r="AP51" i="1"/>
  <c r="AP85" i="1"/>
  <c r="AM85" i="1" s="1"/>
  <c r="D28" i="3"/>
  <c r="AQ51" i="1" l="1"/>
  <c r="AK51" i="1" s="1"/>
  <c r="AN55" i="1"/>
  <c r="AN54" i="1"/>
  <c r="AN53" i="1"/>
  <c r="AN52" i="1"/>
  <c r="AN51" i="1"/>
  <c r="AN50" i="1"/>
  <c r="AK55" i="1"/>
  <c r="AK54" i="1"/>
  <c r="AK53" i="1"/>
  <c r="AK52" i="1"/>
  <c r="AK50" i="1"/>
  <c r="AM55" i="1"/>
  <c r="AM54" i="1"/>
  <c r="AM53" i="1"/>
  <c r="AM52" i="1"/>
  <c r="AM51" i="1"/>
  <c r="AM50" i="1"/>
  <c r="AL55" i="1"/>
  <c r="AL54" i="1"/>
  <c r="AL53" i="1"/>
  <c r="AL52" i="1"/>
  <c r="AL51" i="1"/>
  <c r="AL50" i="1"/>
  <c r="AN85" i="1" l="1"/>
  <c r="AK85" i="1"/>
</calcChain>
</file>

<file path=xl/comments1.xml><?xml version="1.0" encoding="utf-8"?>
<comments xmlns="http://schemas.openxmlformats.org/spreadsheetml/2006/main">
  <authors>
    <author>Author</author>
  </authors>
  <commentList>
    <comment ref="D2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Average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Average</t>
        </r>
      </text>
    </comment>
    <comment ref="Z2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Average</t>
        </r>
      </text>
    </comment>
    <comment ref="AA2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Average</t>
        </r>
      </text>
    </comment>
    <comment ref="AZ2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Average</t>
        </r>
      </text>
    </comment>
    <comment ref="BA2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Average</t>
        </r>
      </text>
    </comment>
    <comment ref="BL2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Average</t>
        </r>
      </text>
    </comment>
    <comment ref="BM2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Average</t>
        </r>
      </text>
    </comment>
    <comment ref="CJ2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Average</t>
        </r>
      </text>
    </comment>
    <comment ref="CK2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Average</t>
        </r>
      </text>
    </comment>
    <comment ref="CW2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Average</t>
        </r>
      </text>
    </comment>
    <comment ref="CX2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Average</t>
        </r>
      </text>
    </comment>
  </commentList>
</comments>
</file>

<file path=xl/sharedStrings.xml><?xml version="1.0" encoding="utf-8"?>
<sst xmlns="http://schemas.openxmlformats.org/spreadsheetml/2006/main" count="1217" uniqueCount="341">
  <si>
    <t>[2.5-4.5]</t>
  </si>
  <si>
    <t>[2.5-3.5]</t>
  </si>
  <si>
    <t>[1.5-4.5]</t>
  </si>
  <si>
    <t>[3.0-4.0]</t>
  </si>
  <si>
    <t>[1.5-3.5]</t>
  </si>
  <si>
    <t>Mean</t>
  </si>
  <si>
    <t>Business Unit</t>
  </si>
  <si>
    <t>Min</t>
  </si>
  <si>
    <t>Max</t>
  </si>
  <si>
    <t>Volume</t>
  </si>
  <si>
    <t>Open</t>
  </si>
  <si>
    <t>High</t>
  </si>
  <si>
    <t>Low</t>
  </si>
  <si>
    <t>Close</t>
  </si>
  <si>
    <t>Operational Parameters</t>
  </si>
  <si>
    <t>Program</t>
  </si>
  <si>
    <t>Resources</t>
  </si>
  <si>
    <t>SDL</t>
  </si>
  <si>
    <t>PSIRT</t>
  </si>
  <si>
    <t>Policy</t>
  </si>
  <si>
    <t>Process</t>
  </si>
  <si>
    <t>Training</t>
  </si>
  <si>
    <t>Technical Parameters</t>
  </si>
  <si>
    <t>Static Analysis</t>
  </si>
  <si>
    <t>Vulnerability Scans / Penetration Testing</t>
  </si>
  <si>
    <t>Manual Code Reviews</t>
  </si>
  <si>
    <t>Secure Coding Standards</t>
  </si>
  <si>
    <t>Open Source / 3rd Party Libraries</t>
  </si>
  <si>
    <t>Privacy</t>
  </si>
  <si>
    <t>Short Description</t>
  </si>
  <si>
    <t xml:space="preserve"> Parameter</t>
  </si>
  <si>
    <t>Product Name:</t>
  </si>
  <si>
    <t>Product PSMM Level</t>
  </si>
  <si>
    <t>PSMM Score:</t>
  </si>
  <si>
    <t>Date Scored:</t>
  </si>
  <si>
    <t>1-None: No Product Security Group (PSG) program exists</t>
  </si>
  <si>
    <r>
      <rPr>
        <b/>
        <sz val="11"/>
        <color theme="1"/>
        <rFont val="Calibri"/>
        <family val="2"/>
        <scheme val="minor"/>
      </rPr>
      <t>1-None:</t>
    </r>
    <r>
      <rPr>
        <sz val="11"/>
        <color theme="1"/>
        <rFont val="Calibri"/>
        <family val="2"/>
        <scheme val="minor"/>
      </rPr>
      <t xml:space="preserve"> No Product Security Group (PSG) program exists</t>
    </r>
  </si>
  <si>
    <r>
      <rPr>
        <b/>
        <sz val="11"/>
        <color theme="1"/>
        <rFont val="Calibri"/>
        <family val="2"/>
        <scheme val="minor"/>
      </rPr>
      <t>2-Initial:</t>
    </r>
    <r>
      <rPr>
        <sz val="11"/>
        <color theme="1"/>
        <rFont val="Calibri"/>
        <family val="2"/>
        <scheme val="minor"/>
      </rPr>
      <t xml:space="preserve"> Aware and committed to adoption across the BU</t>
    </r>
  </si>
  <si>
    <r>
      <rPr>
        <b/>
        <sz val="11"/>
        <color theme="1"/>
        <rFont val="Calibri"/>
        <family val="2"/>
        <scheme val="minor"/>
      </rPr>
      <t>3-Basic:</t>
    </r>
    <r>
      <rPr>
        <sz val="11"/>
        <color theme="1"/>
        <rFont val="Calibri"/>
        <family val="2"/>
        <scheme val="minor"/>
      </rPr>
      <t xml:space="preserve"> Product VPs committed to adoption across all products within BUs</t>
    </r>
  </si>
  <si>
    <r>
      <rPr>
        <b/>
        <sz val="11"/>
        <color theme="1"/>
        <rFont val="Calibri"/>
        <family val="2"/>
        <scheme val="minor"/>
      </rPr>
      <t>4-Acceptable:</t>
    </r>
    <r>
      <rPr>
        <sz val="11"/>
        <color theme="1"/>
        <rFont val="Calibri"/>
        <family val="2"/>
        <scheme val="minor"/>
      </rPr>
      <t xml:space="preserve"> Demonstrates BUs’ continued improvement efforts, community contribution, and leadership in product security</t>
    </r>
  </si>
  <si>
    <r>
      <rPr>
        <b/>
        <sz val="11"/>
        <color theme="1"/>
        <rFont val="Calibri"/>
        <family val="2"/>
        <scheme val="minor"/>
      </rPr>
      <t>5-Mature:</t>
    </r>
    <r>
      <rPr>
        <sz val="11"/>
        <color theme="1"/>
        <rFont val="Calibri"/>
        <family val="2"/>
        <scheme val="minor"/>
      </rPr>
      <t xml:space="preserve"> Build and manage a developer-centric, self-sustaining, scalable product security program that is part of quality, includes privacy, using limited resources</t>
    </r>
  </si>
  <si>
    <r>
      <rPr>
        <b/>
        <sz val="11"/>
        <color theme="1"/>
        <rFont val="Calibri"/>
        <family val="2"/>
        <scheme val="minor"/>
      </rPr>
      <t>1-None:</t>
    </r>
    <r>
      <rPr>
        <sz val="11"/>
        <color theme="1"/>
        <rFont val="Calibri"/>
        <family val="2"/>
        <scheme val="minor"/>
      </rPr>
      <t xml:space="preserve"> Not properly resourced</t>
    </r>
  </si>
  <si>
    <r>
      <rPr>
        <b/>
        <sz val="11"/>
        <color theme="1"/>
        <rFont val="Calibri"/>
        <family val="2"/>
        <scheme val="minor"/>
      </rPr>
      <t>2-Initial:</t>
    </r>
    <r>
      <rPr>
        <sz val="11"/>
        <color theme="1"/>
        <rFont val="Calibri"/>
        <family val="2"/>
        <scheme val="minor"/>
      </rPr>
      <t xml:space="preserve"> Have a Product Security Champion (PSC) for each product BU</t>
    </r>
  </si>
  <si>
    <r>
      <rPr>
        <b/>
        <sz val="11"/>
        <color theme="1"/>
        <rFont val="Calibri"/>
        <family val="2"/>
        <scheme val="minor"/>
      </rPr>
      <t>3-Basic:</t>
    </r>
    <r>
      <rPr>
        <sz val="11"/>
        <color theme="1"/>
        <rFont val="Calibri"/>
        <family val="2"/>
        <scheme val="minor"/>
      </rPr>
      <t xml:space="preserve"> Have a PSC for each Tier-1 product</t>
    </r>
  </si>
  <si>
    <r>
      <rPr>
        <b/>
        <sz val="11"/>
        <color theme="1"/>
        <rFont val="Calibri"/>
        <family val="2"/>
        <scheme val="minor"/>
      </rPr>
      <t>5-Mature:</t>
    </r>
    <r>
      <rPr>
        <sz val="11"/>
        <color theme="1"/>
        <rFont val="Calibri"/>
        <family val="2"/>
        <scheme val="minor"/>
      </rPr>
      <t xml:space="preserve"> Have a seasoned PSG Product Security Architect (PSA) dedicated to each R&amp;D BU</t>
    </r>
  </si>
  <si>
    <r>
      <rPr>
        <b/>
        <sz val="11"/>
        <color theme="1"/>
        <rFont val="Calibri"/>
        <family val="2"/>
        <scheme val="minor"/>
      </rPr>
      <t>3-Basic:</t>
    </r>
    <r>
      <rPr>
        <sz val="11"/>
        <color theme="1"/>
        <rFont val="Calibri"/>
        <family val="2"/>
        <scheme val="minor"/>
      </rPr>
      <t xml:space="preserve"> SDL defined, published and used, engineering trained</t>
    </r>
  </si>
  <si>
    <r>
      <rPr>
        <b/>
        <sz val="11"/>
        <color theme="1"/>
        <rFont val="Calibri"/>
        <family val="2"/>
        <scheme val="minor"/>
      </rPr>
      <t>2-Initial:</t>
    </r>
    <r>
      <rPr>
        <sz val="11"/>
        <color theme="1"/>
        <rFont val="Calibri"/>
        <family val="2"/>
        <scheme val="minor"/>
      </rPr>
      <t xml:space="preserve"> Adopt an SDL</t>
    </r>
  </si>
  <si>
    <r>
      <rPr>
        <b/>
        <sz val="11"/>
        <color theme="1"/>
        <rFont val="Calibri"/>
        <family val="2"/>
        <scheme val="minor"/>
      </rPr>
      <t>1-None:</t>
    </r>
    <r>
      <rPr>
        <sz val="11"/>
        <color theme="1"/>
        <rFont val="Calibri"/>
        <family val="2"/>
        <scheme val="minor"/>
      </rPr>
      <t xml:space="preserve"> Standard SDLC defined and used, security varies by engineer</t>
    </r>
  </si>
  <si>
    <r>
      <rPr>
        <b/>
        <sz val="11"/>
        <color theme="1"/>
        <rFont val="Calibri"/>
        <family val="2"/>
        <scheme val="minor"/>
      </rPr>
      <t>1-None:</t>
    </r>
    <r>
      <rPr>
        <sz val="11"/>
        <color theme="1"/>
        <rFont val="Calibri"/>
        <family val="2"/>
        <scheme val="minor"/>
      </rPr>
      <t xml:space="preserve"> No incident response procedures or team</t>
    </r>
  </si>
  <si>
    <r>
      <rPr>
        <b/>
        <sz val="11"/>
        <color theme="1"/>
        <rFont val="Calibri"/>
        <family val="2"/>
        <scheme val="minor"/>
      </rPr>
      <t>3-Basic:</t>
    </r>
    <r>
      <rPr>
        <sz val="11"/>
        <color theme="1"/>
        <rFont val="Calibri"/>
        <family val="2"/>
        <scheme val="minor"/>
      </rPr>
      <t xml:space="preserve"> Policies published, followed, and enforced</t>
    </r>
  </si>
  <si>
    <r>
      <rPr>
        <b/>
        <sz val="11"/>
        <color theme="1"/>
        <rFont val="Calibri"/>
        <family val="2"/>
        <scheme val="minor"/>
      </rPr>
      <t>2-Initial:</t>
    </r>
    <r>
      <rPr>
        <sz val="11"/>
        <color theme="1"/>
        <rFont val="Calibri"/>
        <family val="2"/>
        <scheme val="minor"/>
      </rPr>
      <t xml:space="preserve"> Written policies</t>
    </r>
  </si>
  <si>
    <r>
      <rPr>
        <b/>
        <sz val="11"/>
        <color theme="1"/>
        <rFont val="Calibri"/>
        <family val="2"/>
        <scheme val="minor"/>
      </rPr>
      <t>1-None:</t>
    </r>
    <r>
      <rPr>
        <sz val="11"/>
        <color theme="1"/>
        <rFont val="Calibri"/>
        <family val="2"/>
        <scheme val="minor"/>
      </rPr>
      <t xml:space="preserve"> Tribal knowledge</t>
    </r>
  </si>
  <si>
    <r>
      <rPr>
        <b/>
        <sz val="11"/>
        <color theme="1"/>
        <rFont val="Calibri"/>
        <family val="2"/>
        <scheme val="minor"/>
      </rPr>
      <t>2-Initial:</t>
    </r>
    <r>
      <rPr>
        <sz val="11"/>
        <color theme="1"/>
        <rFont val="Calibri"/>
        <family val="2"/>
        <scheme val="minor"/>
      </rPr>
      <t xml:space="preserve"> Security testing is done using a waterfall processes at the end of a release, but moving towards Agile/Scrum methodologies defined</t>
    </r>
  </si>
  <si>
    <r>
      <rPr>
        <b/>
        <sz val="11"/>
        <color theme="1"/>
        <rFont val="Calibri"/>
        <family val="2"/>
        <scheme val="minor"/>
      </rPr>
      <t>3-Basic:</t>
    </r>
    <r>
      <rPr>
        <sz val="11"/>
        <color theme="1"/>
        <rFont val="Calibri"/>
        <family val="2"/>
        <scheme val="minor"/>
      </rPr>
      <t xml:space="preserve"> Sustainable security methodologies and best practices adopted</t>
    </r>
  </si>
  <si>
    <r>
      <rPr>
        <b/>
        <sz val="11"/>
        <color theme="1"/>
        <rFont val="Calibri"/>
        <family val="2"/>
        <scheme val="minor"/>
      </rPr>
      <t>4-Acceptable:</t>
    </r>
    <r>
      <rPr>
        <sz val="11"/>
        <color theme="1"/>
        <rFont val="Calibri"/>
        <family val="2"/>
        <scheme val="minor"/>
      </rPr>
      <t xml:space="preserve"> Waterfall processes reduced below 10%, Agile/Scrum adoption is 90% or better</t>
    </r>
  </si>
  <si>
    <r>
      <rPr>
        <b/>
        <sz val="11"/>
        <color theme="1"/>
        <rFont val="Calibri"/>
        <family val="2"/>
        <scheme val="minor"/>
      </rPr>
      <t>1-None:</t>
    </r>
    <r>
      <rPr>
        <sz val="11"/>
        <color theme="1"/>
        <rFont val="Calibri"/>
        <family val="2"/>
        <scheme val="minor"/>
      </rPr>
      <t xml:space="preserve"> Have little or no product security training</t>
    </r>
  </si>
  <si>
    <t>Reporting &amp; Tracking Tools</t>
  </si>
  <si>
    <r>
      <rPr>
        <b/>
        <sz val="11"/>
        <color theme="1"/>
        <rFont val="Calibri"/>
        <family val="2"/>
        <scheme val="minor"/>
      </rPr>
      <t>1-None:</t>
    </r>
    <r>
      <rPr>
        <sz val="11"/>
        <color theme="1"/>
        <rFont val="Calibri"/>
        <family val="2"/>
        <scheme val="minor"/>
      </rPr>
      <t xml:space="preserve"> Issues and reviews tracked via email</t>
    </r>
  </si>
  <si>
    <r>
      <rPr>
        <b/>
        <sz val="11"/>
        <color theme="1"/>
        <rFont val="Calibri"/>
        <family val="2"/>
        <scheme val="minor"/>
      </rPr>
      <t>5-Mature:</t>
    </r>
    <r>
      <rPr>
        <sz val="11"/>
        <color theme="1"/>
        <rFont val="Calibri"/>
        <family val="2"/>
        <scheme val="minor"/>
      </rPr>
      <t xml:space="preserve"> Data and metrics tightly integrated with IT and executive-level risk management tools, concurrent usage, workflow</t>
    </r>
  </si>
  <si>
    <t>.</t>
  </si>
  <si>
    <r>
      <rPr>
        <b/>
        <sz val="11"/>
        <color theme="1"/>
        <rFont val="Calibri"/>
        <family val="2"/>
        <scheme val="minor"/>
      </rPr>
      <t>1-None:</t>
    </r>
    <r>
      <rPr>
        <sz val="11"/>
        <color theme="1"/>
        <rFont val="Calibri"/>
        <family val="2"/>
        <scheme val="minor"/>
      </rPr>
      <t xml:space="preserve"> Lack of modeling exposed by large number of customer reported vulnerabilities and attacks</t>
    </r>
  </si>
  <si>
    <r>
      <rPr>
        <b/>
        <sz val="11"/>
        <color theme="1"/>
        <rFont val="Calibri"/>
        <family val="2"/>
        <scheme val="minor"/>
      </rPr>
      <t>2-Initial:</t>
    </r>
    <r>
      <rPr>
        <sz val="11"/>
        <color theme="1"/>
        <rFont val="Calibri"/>
        <family val="2"/>
        <scheme val="minor"/>
      </rPr>
      <t xml:space="preserve"> Major attack vectors identified and addressed</t>
    </r>
  </si>
  <si>
    <r>
      <rPr>
        <b/>
        <sz val="11"/>
        <color theme="1"/>
        <rFont val="Calibri"/>
        <family val="2"/>
        <scheme val="minor"/>
      </rPr>
      <t>3-Basic:</t>
    </r>
    <r>
      <rPr>
        <sz val="11"/>
        <color theme="1"/>
        <rFont val="Calibri"/>
        <family val="2"/>
        <scheme val="minor"/>
      </rPr>
      <t xml:space="preserve"> Formal threat modeling conducted by product/security architects before all major releases</t>
    </r>
  </si>
  <si>
    <r>
      <rPr>
        <b/>
        <sz val="11"/>
        <color theme="1"/>
        <rFont val="Calibri"/>
        <family val="2"/>
        <scheme val="minor"/>
      </rPr>
      <t>4-Acceptable:</t>
    </r>
    <r>
      <rPr>
        <sz val="11"/>
        <color theme="1"/>
        <rFont val="Calibri"/>
        <family val="2"/>
        <scheme val="minor"/>
      </rPr>
      <t xml:space="preserve"> Trained security architects oversee frequent reviews accounting for all known attack vectors</t>
    </r>
  </si>
  <si>
    <r>
      <rPr>
        <b/>
        <sz val="11"/>
        <color theme="1"/>
        <rFont val="Calibri"/>
        <family val="2"/>
        <scheme val="minor"/>
      </rPr>
      <t>2-Initial:</t>
    </r>
    <r>
      <rPr>
        <sz val="11"/>
        <color theme="1"/>
        <rFont val="Calibri"/>
        <family val="2"/>
        <scheme val="minor"/>
      </rPr>
      <t xml:space="preserve"> Use one or more static analysis tools</t>
    </r>
  </si>
  <si>
    <r>
      <rPr>
        <b/>
        <sz val="11"/>
        <color theme="1"/>
        <rFont val="Calibri"/>
        <family val="2"/>
        <scheme val="minor"/>
      </rPr>
      <t>1-None:</t>
    </r>
    <r>
      <rPr>
        <sz val="11"/>
        <color theme="1"/>
        <rFont val="Calibri"/>
        <family val="2"/>
        <scheme val="minor"/>
      </rPr>
      <t xml:space="preserve"> Use no static analysis tools or use compiler flags only</t>
    </r>
  </si>
  <si>
    <r>
      <rPr>
        <b/>
        <sz val="11"/>
        <color theme="1"/>
        <rFont val="Calibri"/>
        <family val="2"/>
        <scheme val="minor"/>
      </rPr>
      <t>3-Basic:</t>
    </r>
    <r>
      <rPr>
        <sz val="11"/>
        <color theme="1"/>
        <rFont val="Calibri"/>
        <family val="2"/>
        <scheme val="minor"/>
      </rPr>
      <t xml:space="preserve"> Static analysis runs automatically with builds</t>
    </r>
  </si>
  <si>
    <r>
      <rPr>
        <b/>
        <sz val="11"/>
        <color theme="1"/>
        <rFont val="Calibri"/>
        <family val="2"/>
        <scheme val="minor"/>
      </rPr>
      <t>1-None:</t>
    </r>
    <r>
      <rPr>
        <sz val="11"/>
        <color theme="1"/>
        <rFont val="Calibri"/>
        <family val="2"/>
        <scheme val="minor"/>
      </rPr>
      <t xml:space="preserve"> Escalated by customers</t>
    </r>
  </si>
  <si>
    <r>
      <rPr>
        <b/>
        <sz val="11"/>
        <color theme="1"/>
        <rFont val="Calibri"/>
        <family val="2"/>
        <scheme val="minor"/>
      </rPr>
      <t>2-Initial:</t>
    </r>
    <r>
      <rPr>
        <sz val="11"/>
        <color theme="1"/>
        <rFont val="Calibri"/>
        <family val="2"/>
        <scheme val="minor"/>
      </rPr>
      <t xml:space="preserve"> Tools identified and used by SDET</t>
    </r>
  </si>
  <si>
    <r>
      <rPr>
        <b/>
        <sz val="11"/>
        <color theme="1"/>
        <rFont val="Calibri"/>
        <family val="2"/>
        <scheme val="minor"/>
      </rPr>
      <t>1-None:</t>
    </r>
    <r>
      <rPr>
        <sz val="11"/>
        <color theme="1"/>
        <rFont val="Calibri"/>
        <family val="2"/>
        <scheme val="minor"/>
      </rPr>
      <t xml:space="preserve"> Ad-hoc</t>
    </r>
  </si>
  <si>
    <r>
      <rPr>
        <b/>
        <sz val="11"/>
        <color theme="1"/>
        <rFont val="Calibri"/>
        <family val="2"/>
        <scheme val="minor"/>
      </rPr>
      <t>2-Initial:</t>
    </r>
    <r>
      <rPr>
        <sz val="11"/>
        <color theme="1"/>
        <rFont val="Calibri"/>
        <family val="2"/>
        <scheme val="minor"/>
      </rPr>
      <t xml:space="preserve"> Aware of standards, occasional adherence</t>
    </r>
  </si>
  <si>
    <r>
      <rPr>
        <b/>
        <sz val="11"/>
        <color theme="1"/>
        <rFont val="Calibri"/>
        <family val="2"/>
        <scheme val="minor"/>
      </rPr>
      <t>3-Basic:</t>
    </r>
    <r>
      <rPr>
        <sz val="11"/>
        <color theme="1"/>
        <rFont val="Calibri"/>
        <family val="2"/>
        <scheme val="minor"/>
      </rPr>
      <t xml:space="preserve"> Conducted on risky new code by multiple engineers</t>
    </r>
  </si>
  <si>
    <r>
      <rPr>
        <b/>
        <sz val="11"/>
        <color theme="1"/>
        <rFont val="Calibri"/>
        <family val="2"/>
        <scheme val="minor"/>
      </rPr>
      <t>5-Mature:</t>
    </r>
    <r>
      <rPr>
        <sz val="11"/>
        <color theme="1"/>
        <rFont val="Calibri"/>
        <family val="2"/>
        <scheme val="minor"/>
      </rPr>
      <t xml:space="preserve"> Conducted regularly using a code sharing collaboration tool (e.g. SmartBear Collaborator)</t>
    </r>
  </si>
  <si>
    <r>
      <rPr>
        <b/>
        <sz val="11"/>
        <color theme="1"/>
        <rFont val="Calibri"/>
        <family val="2"/>
        <scheme val="minor"/>
      </rPr>
      <t>3-Basic:</t>
    </r>
    <r>
      <rPr>
        <sz val="11"/>
        <color theme="1"/>
        <rFont val="Calibri"/>
        <family val="2"/>
        <scheme val="minor"/>
      </rPr>
      <t xml:space="preserve"> Adopted appropriate standards</t>
    </r>
  </si>
  <si>
    <r>
      <rPr>
        <b/>
        <sz val="11"/>
        <color theme="1"/>
        <rFont val="Calibri"/>
        <family val="2"/>
        <scheme val="minor"/>
      </rPr>
      <t>1-None:</t>
    </r>
    <r>
      <rPr>
        <sz val="11"/>
        <color theme="1"/>
        <rFont val="Calibri"/>
        <family val="2"/>
        <scheme val="minor"/>
      </rPr>
      <t xml:space="preserve"> No secure coding standards</t>
    </r>
  </si>
  <si>
    <r>
      <rPr>
        <b/>
        <sz val="11"/>
        <color theme="1"/>
        <rFont val="Calibri"/>
        <family val="2"/>
        <scheme val="minor"/>
      </rPr>
      <t>2-Initial:</t>
    </r>
    <r>
      <rPr>
        <sz val="11"/>
        <color theme="1"/>
        <rFont val="Calibri"/>
        <family val="2"/>
        <scheme val="minor"/>
      </rPr>
      <t xml:space="preserve"> Manually maintain lists of used</t>
    </r>
  </si>
  <si>
    <r>
      <rPr>
        <b/>
        <sz val="11"/>
        <color theme="1"/>
        <rFont val="Calibri"/>
        <family val="2"/>
        <scheme val="minor"/>
      </rPr>
      <t>3-Basic:</t>
    </r>
    <r>
      <rPr>
        <sz val="11"/>
        <color theme="1"/>
        <rFont val="Calibri"/>
        <family val="2"/>
        <scheme val="minor"/>
      </rPr>
      <t xml:space="preserve"> Run inventory tools (e.g. BlackDuck)</t>
    </r>
  </si>
  <si>
    <r>
      <rPr>
        <b/>
        <sz val="11"/>
        <color theme="1"/>
        <rFont val="Calibri"/>
        <family val="2"/>
        <scheme val="minor"/>
      </rPr>
      <t>5-Mature:</t>
    </r>
    <r>
      <rPr>
        <sz val="11"/>
        <color theme="1"/>
        <rFont val="Calibri"/>
        <family val="2"/>
        <scheme val="minor"/>
      </rPr>
      <t xml:space="preserve"> Partner SLAs and maintenance contracts</t>
    </r>
  </si>
  <si>
    <r>
      <rPr>
        <b/>
        <sz val="11"/>
        <color theme="1"/>
        <rFont val="Calibri"/>
        <family val="2"/>
        <scheme val="minor"/>
      </rPr>
      <t>4-Acceptable:</t>
    </r>
    <r>
      <rPr>
        <sz val="11"/>
        <color theme="1"/>
        <rFont val="Calibri"/>
        <family val="2"/>
        <scheme val="minor"/>
      </rPr>
      <t xml:space="preserve"> Fully maintaining all documented 3rd party libraries and versions shipped across all supported releases</t>
    </r>
  </si>
  <si>
    <r>
      <rPr>
        <b/>
        <sz val="11"/>
        <color theme="1"/>
        <rFont val="Calibri"/>
        <family val="2"/>
        <scheme val="minor"/>
      </rPr>
      <t>1-None:</t>
    </r>
    <r>
      <rPr>
        <sz val="11"/>
        <color theme="1"/>
        <rFont val="Calibri"/>
        <family val="2"/>
        <scheme val="minor"/>
      </rPr>
      <t xml:space="preserve"> Privacy is not included with product security</t>
    </r>
  </si>
  <si>
    <t>1-None: Not properly resourced</t>
  </si>
  <si>
    <t>1-None: Standard SDLC defined and used, security varies by engineer</t>
  </si>
  <si>
    <t>1-None: No incident response procedures or team</t>
  </si>
  <si>
    <t>1-None: Tribal knowledge</t>
  </si>
  <si>
    <t>1-None: Ad Hoc At Best – Inconsistent waterfall processes, or product was a recent M&amp;A product integration</t>
  </si>
  <si>
    <t>1-None: Have little or no product security training</t>
  </si>
  <si>
    <t>Reporting / Tracking Tools</t>
  </si>
  <si>
    <t>1-None: Issues and reviews tracked via email</t>
  </si>
  <si>
    <t>1-None: Lack of modeling exposed by large number of customer reported vulnerabilities and attacks</t>
  </si>
  <si>
    <t>1-None: Use no static analysis tools or use compiler flags only</t>
  </si>
  <si>
    <t>1-None: Escalated by customers</t>
  </si>
  <si>
    <t>1-None: Ad-hoc</t>
  </si>
  <si>
    <t>1-None: No secure coding standards</t>
  </si>
  <si>
    <t>1-None: Privacy is not included with product security</t>
  </si>
  <si>
    <t>4-Acceptable: Waterfall processes reduced below 10%, Agile/Scrum adoption is 90% or better</t>
  </si>
  <si>
    <t>5-Mature: Build and manage a developer-centric, self-sustaining, scalable product security program that is part of quality, includes privacy, using limited resources</t>
  </si>
  <si>
    <t>4-Acceptable: Trained security architects oversee frequent reviews accounting for all known attack vectors</t>
  </si>
  <si>
    <t>3-Basic: Static analysis runs automatically with builds</t>
  </si>
  <si>
    <t>3-Basic: Tool purchased, maintained and used</t>
  </si>
  <si>
    <t>5-Mature: Conducted regularly using a code sharing collaboration tool (e.g. SmartBear Collaborator)</t>
  </si>
  <si>
    <t>2-Initial: Aware of standards, occasional adherence</t>
  </si>
  <si>
    <t>3-Basic: Run inventory tools (e.g. BlackDuck)</t>
  </si>
  <si>
    <t>4-Acceptable: Privacy is integrated with product security</t>
  </si>
  <si>
    <t>PA</t>
  </si>
  <si>
    <t>Products:</t>
  </si>
  <si>
    <t>Grey cells contain formulas.  Do not overwrite.</t>
  </si>
  <si>
    <t>Intel Security PSMM Parameter Scoring Drop Down Lists</t>
  </si>
  <si>
    <t>Points</t>
  </si>
  <si>
    <r>
      <rPr>
        <b/>
        <sz val="11"/>
        <color theme="1"/>
        <rFont val="Calibri"/>
        <family val="2"/>
        <scheme val="minor"/>
      </rPr>
      <t>5-Mature:</t>
    </r>
    <r>
      <rPr>
        <sz val="11"/>
        <color theme="1"/>
        <rFont val="Calibri"/>
        <family val="2"/>
        <scheme val="minor"/>
      </rPr>
      <t xml:space="preserve"> Adapted to agile and waterfall, HW/SW, IoT; high maturity level scores</t>
    </r>
  </si>
  <si>
    <r>
      <rPr>
        <b/>
        <sz val="11"/>
        <color theme="1"/>
        <rFont val="Calibri"/>
        <family val="2"/>
        <scheme val="minor"/>
      </rPr>
      <t>3-Basic:</t>
    </r>
    <r>
      <rPr>
        <sz val="11"/>
        <color theme="1"/>
        <rFont val="Calibri"/>
        <family val="2"/>
        <scheme val="minor"/>
      </rPr>
      <t xml:space="preserve"> Crisis management procedures defined and used; PSCs trained on SB creation</t>
    </r>
  </si>
  <si>
    <r>
      <rPr>
        <b/>
        <sz val="11"/>
        <color theme="1"/>
        <rFont val="Calibri"/>
        <family val="2"/>
        <scheme val="minor"/>
      </rPr>
      <t>4-Acceptable:</t>
    </r>
    <r>
      <rPr>
        <sz val="11"/>
        <color theme="1"/>
        <rFont val="Calibri"/>
        <family val="2"/>
        <scheme val="minor"/>
      </rPr>
      <t xml:space="preserve"> Dedicated PSG-managed team with well-defined procedures; PSCs create quality SBs</t>
    </r>
  </si>
  <si>
    <r>
      <rPr>
        <b/>
        <sz val="11"/>
        <color theme="1"/>
        <rFont val="Calibri"/>
        <family val="2"/>
        <scheme val="minor"/>
      </rPr>
      <t>2-Initial:</t>
    </r>
    <r>
      <rPr>
        <sz val="11"/>
        <color theme="1"/>
        <rFont val="Calibri"/>
        <family val="2"/>
        <scheme val="minor"/>
      </rPr>
      <t xml:space="preserve"> Setup and establish a partnership with CSIRT; PSCs are early warning system</t>
    </r>
  </si>
  <si>
    <r>
      <rPr>
        <b/>
        <sz val="11"/>
        <color theme="1"/>
        <rFont val="Calibri"/>
        <family val="2"/>
        <scheme val="minor"/>
      </rPr>
      <t>5-Mature:</t>
    </r>
    <r>
      <rPr>
        <sz val="11"/>
        <color theme="1"/>
        <rFont val="Calibri"/>
        <family val="2"/>
        <scheme val="minor"/>
      </rPr>
      <t xml:space="preserve"> 24x7 coverage integrated with entire company; PSCs are fast, accurate, follow process</t>
    </r>
  </si>
  <si>
    <r>
      <rPr>
        <b/>
        <sz val="11"/>
        <color theme="1"/>
        <rFont val="Calibri"/>
        <family val="2"/>
        <scheme val="minor"/>
      </rPr>
      <t>5-Mature:</t>
    </r>
    <r>
      <rPr>
        <sz val="11"/>
        <color theme="1"/>
        <rFont val="Calibri"/>
        <family val="2"/>
        <scheme val="minor"/>
      </rPr>
      <t xml:space="preserve"> Policies and procedures are documented, published and reviewed annually: PSCs know and follow them</t>
    </r>
  </si>
  <si>
    <r>
      <rPr>
        <b/>
        <sz val="11"/>
        <color theme="1"/>
        <rFont val="Calibri"/>
        <family val="2"/>
        <scheme val="minor"/>
      </rPr>
      <t>5-Mature:</t>
    </r>
    <r>
      <rPr>
        <sz val="11"/>
        <color theme="1"/>
        <rFont val="Calibri"/>
        <family val="2"/>
        <scheme val="minor"/>
      </rPr>
      <t xml:space="preserve"> Keep program current and have internal Subject Matter Expert (SME) / PSC provided training</t>
    </r>
  </si>
  <si>
    <r>
      <rPr>
        <b/>
        <sz val="11"/>
        <color theme="1"/>
        <rFont val="Calibri"/>
        <family val="2"/>
        <scheme val="minor"/>
      </rPr>
      <t>2-Initial:</t>
    </r>
    <r>
      <rPr>
        <sz val="11"/>
        <color theme="1"/>
        <rFont val="Calibri"/>
        <family val="2"/>
        <scheme val="minor"/>
      </rPr>
      <t xml:space="preserve"> COTS tools used to manage incidents (Excel Spreadsheet)</t>
    </r>
  </si>
  <si>
    <r>
      <rPr>
        <b/>
        <sz val="11"/>
        <color theme="1"/>
        <rFont val="Calibri"/>
        <family val="2"/>
        <scheme val="minor"/>
      </rPr>
      <t>4-Acceptable:</t>
    </r>
    <r>
      <rPr>
        <sz val="11"/>
        <color theme="1"/>
        <rFont val="Calibri"/>
        <family val="2"/>
        <scheme val="minor"/>
      </rPr>
      <t xml:space="preserve"> App. or DB with configurable dashboard and notification capabilities; PSCs complete survey for each review</t>
    </r>
  </si>
  <si>
    <r>
      <rPr>
        <b/>
        <sz val="11"/>
        <color theme="1"/>
        <rFont val="Calibri"/>
        <family val="2"/>
        <scheme val="minor"/>
      </rPr>
      <t>3-Basic:</t>
    </r>
    <r>
      <rPr>
        <sz val="11"/>
        <color theme="1"/>
        <rFont val="Calibri"/>
        <family val="2"/>
        <scheme val="minor"/>
      </rPr>
      <t xml:space="preserve"> Issues and reviews tracked in detailed spreadsheets; PSCs reporting PSIRT and Security review data</t>
    </r>
  </si>
  <si>
    <t>Technical PSMM Score:</t>
  </si>
  <si>
    <t>NA</t>
  </si>
  <si>
    <t>4-Acceptable: Demonstrates BUs’ continued improvement efforts, community contribution, and leadership in product security</t>
  </si>
  <si>
    <t>3-Basic: SDL defined, published and used, engineering trained</t>
  </si>
  <si>
    <t>3-Basic: Crisis management procedures defined and used; PSCs trained on SB creation</t>
  </si>
  <si>
    <t>4-Acceptable: App. or DB with configurable dashboard and notification capabilities; PSCs complete survey for each review</t>
  </si>
  <si>
    <t>To be completed by each PSC for each of their product lines.</t>
  </si>
  <si>
    <t>To be completed by the PSG with data from the PSCs.  May be collected automatically from other spreadsheets.</t>
  </si>
  <si>
    <t>Chart TItle:</t>
  </si>
  <si>
    <t>Chart TItles:</t>
  </si>
  <si>
    <t>BU PSMM Level</t>
  </si>
  <si>
    <t>INSTRUCTIONS:</t>
  </si>
  <si>
    <t>Go to the "Product PMM Level" column (E) and use the dropdowns to select maturity level 1-5 for each row.</t>
  </si>
  <si>
    <t>Product Acronym:</t>
  </si>
  <si>
    <r>
      <rPr>
        <b/>
        <sz val="11"/>
        <color theme="1"/>
        <rFont val="Calibri"/>
        <family val="2"/>
        <scheme val="minor"/>
      </rPr>
      <t>4-Acceptable:</t>
    </r>
    <r>
      <rPr>
        <sz val="11"/>
        <color theme="1"/>
        <rFont val="Calibri"/>
        <family val="2"/>
        <scheme val="minor"/>
      </rPr>
      <t xml:space="preserve"> PSC or resident pen testing expert available; defects in Bugzilla</t>
    </r>
  </si>
  <si>
    <r>
      <rPr>
        <b/>
        <sz val="11"/>
        <color theme="1"/>
        <rFont val="Calibri"/>
        <family val="2"/>
        <scheme val="minor"/>
      </rPr>
      <t>5-Mature:</t>
    </r>
    <r>
      <rPr>
        <sz val="11"/>
        <color theme="1"/>
        <rFont val="Calibri"/>
        <family val="2"/>
        <scheme val="minor"/>
      </rPr>
      <t xml:space="preserve"> Every release pen tested; defects fixed before launch</t>
    </r>
  </si>
  <si>
    <r>
      <rPr>
        <b/>
        <sz val="11"/>
        <color theme="1"/>
        <rFont val="Calibri"/>
        <family val="2"/>
        <scheme val="minor"/>
      </rPr>
      <t>1-None:</t>
    </r>
    <r>
      <rPr>
        <sz val="11"/>
        <color theme="1"/>
        <rFont val="Calibri"/>
        <family val="2"/>
        <scheme val="minor"/>
      </rPr>
      <t xml:space="preserve"> Selected by any engineer; used with no constraints</t>
    </r>
  </si>
  <si>
    <r>
      <rPr>
        <b/>
        <sz val="11"/>
        <color theme="1"/>
        <rFont val="Calibri"/>
        <family val="2"/>
        <scheme val="minor"/>
      </rPr>
      <t>5-Mature:</t>
    </r>
    <r>
      <rPr>
        <sz val="11"/>
        <color theme="1"/>
        <rFont val="Calibri"/>
        <family val="2"/>
        <scheme val="minor"/>
      </rPr>
      <t xml:space="preserve"> Defects fixed quickly; real defect rate near zero (0)</t>
    </r>
  </si>
  <si>
    <r>
      <rPr>
        <b/>
        <sz val="11"/>
        <color theme="1"/>
        <rFont val="Calibri"/>
        <family val="2"/>
        <scheme val="minor"/>
      </rPr>
      <t>4-Acceptable:</t>
    </r>
    <r>
      <rPr>
        <sz val="11"/>
        <color theme="1"/>
        <rFont val="Calibri"/>
        <family val="2"/>
        <scheme val="minor"/>
      </rPr>
      <t xml:space="preserve"> Complies with ISO 27034; SDL evidence; proactive, not reactive; exception process</t>
    </r>
  </si>
  <si>
    <r>
      <rPr>
        <b/>
        <sz val="11"/>
        <color theme="1"/>
        <rFont val="Calibri"/>
        <family val="2"/>
        <scheme val="minor"/>
      </rPr>
      <t>4-Acceptable:</t>
    </r>
    <r>
      <rPr>
        <sz val="11"/>
        <color theme="1"/>
        <rFont val="Calibri"/>
        <family val="2"/>
        <scheme val="minor"/>
      </rPr>
      <t xml:space="preserve"> Comply with ISO standards; covers ≥95% of day-to-day situations; documented BU policies</t>
    </r>
  </si>
  <si>
    <r>
      <rPr>
        <b/>
        <sz val="11"/>
        <color theme="1"/>
        <rFont val="Calibri"/>
        <family val="2"/>
        <scheme val="minor"/>
      </rPr>
      <t>5-Mature:</t>
    </r>
    <r>
      <rPr>
        <sz val="11"/>
        <color theme="1"/>
        <rFont val="Calibri"/>
        <family val="2"/>
        <scheme val="minor"/>
      </rPr>
      <t xml:space="preserve"> Integrated into big picture from top down with executive buy-in; enable, not barrier</t>
    </r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</si>
  <si>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Do not delete.  This worksheet is needed for the dropdown lists in the other worksheets.</t>
    </r>
  </si>
  <si>
    <t>Operational Subtotal:</t>
  </si>
  <si>
    <t>Technical Subtotal:</t>
  </si>
  <si>
    <t>BU Minimum</t>
  </si>
  <si>
    <t>BU Average</t>
  </si>
  <si>
    <t>BU Maximum</t>
  </si>
  <si>
    <t>BU PSMM Technical Score:</t>
  </si>
  <si>
    <t>Product Technical Subtotal:</t>
  </si>
  <si>
    <t>PSMM From PSG Estimates</t>
  </si>
  <si>
    <r>
      <rPr>
        <b/>
        <sz val="11"/>
        <color theme="1"/>
        <rFont val="Calibri"/>
        <family val="2"/>
        <scheme val="minor"/>
      </rPr>
      <t>4-Acceptable:</t>
    </r>
    <r>
      <rPr>
        <sz val="11"/>
        <color theme="1"/>
        <rFont val="Calibri"/>
        <family val="2"/>
        <scheme val="minor"/>
      </rPr>
      <t xml:space="preserve"> Have a PSC for each Tier-1 &amp; Tier-2 product</t>
    </r>
  </si>
  <si>
    <r>
      <rPr>
        <b/>
        <sz val="11"/>
        <color theme="1"/>
        <rFont val="Calibri"/>
        <family val="2"/>
        <scheme val="minor"/>
      </rPr>
      <t>1-None:</t>
    </r>
    <r>
      <rPr>
        <sz val="11"/>
        <color theme="1"/>
        <rFont val="Calibri"/>
        <family val="2"/>
        <scheme val="minor"/>
      </rPr>
      <t xml:space="preserve"> No defined DoD.  Ad Hoc At Best – Inconsistent waterfall processes, or product was a recent M&amp;A product integration</t>
    </r>
  </si>
  <si>
    <t>Amount of Data Submitted:</t>
  </si>
  <si>
    <t>3-Basic: Policies published, followed, and enforced</t>
  </si>
  <si>
    <r>
      <rPr>
        <b/>
        <sz val="11"/>
        <color theme="1"/>
        <rFont val="Calibri"/>
        <family val="2"/>
        <scheme val="minor"/>
      </rPr>
      <t>2-Initial:</t>
    </r>
    <r>
      <rPr>
        <sz val="11"/>
        <color theme="1"/>
        <rFont val="Calibri"/>
        <family val="2"/>
        <scheme val="minor"/>
      </rPr>
      <t xml:space="preserve"> Free/Open Source tools used by SDET (e.g. Peach Fuzzer)</t>
    </r>
  </si>
  <si>
    <t>Threat Modeling</t>
  </si>
  <si>
    <t>Architecture Reviews</t>
  </si>
  <si>
    <r>
      <rPr>
        <b/>
        <sz val="11"/>
        <color theme="1"/>
        <rFont val="Calibri"/>
        <family val="2"/>
        <scheme val="minor"/>
      </rPr>
      <t>1-None:</t>
    </r>
    <r>
      <rPr>
        <sz val="11"/>
        <color theme="1"/>
        <rFont val="Calibri"/>
        <family val="2"/>
        <scheme val="minor"/>
      </rPr>
      <t xml:space="preserve"> Architecture designed for performance and maintainability, not security</t>
    </r>
  </si>
  <si>
    <r>
      <rPr>
        <b/>
        <sz val="11"/>
        <color theme="1"/>
        <rFont val="Calibri"/>
        <family val="2"/>
        <scheme val="minor"/>
      </rPr>
      <t>2-Initial:</t>
    </r>
    <r>
      <rPr>
        <sz val="11"/>
        <color theme="1"/>
        <rFont val="Calibri"/>
        <family val="2"/>
        <scheme val="minor"/>
      </rPr>
      <t xml:space="preserve"> Informal architectural review conducted by engineering</t>
    </r>
  </si>
  <si>
    <t>3-Basic: Formal threat modeling conducted by product/security architects before all major releases</t>
  </si>
  <si>
    <t>1-None: Architecture designed for performance and maintainability, not security</t>
  </si>
  <si>
    <t>1-None: User feedback only from their tools; Crashes discovered randomly</t>
  </si>
  <si>
    <t>4-Acceptable: Have a PSC for each Tier-1 &amp; Tier-2 product</t>
  </si>
  <si>
    <t>4-Acceptable: Major topics are delivered and internal processes are covered; PSCS are taking Cigital courses</t>
  </si>
  <si>
    <t>4-Acceptable: PSC or resident pen testing expert available; defects in Bugzilla</t>
  </si>
  <si>
    <t>3-Basic: Conducted on risky new code by multiple engineers</t>
  </si>
  <si>
    <t>5-Mature: Product security implies privacy; all new products conduct a privacy review</t>
  </si>
  <si>
    <t>Security Requirements Plan</t>
  </si>
  <si>
    <t>Security Testing</t>
  </si>
  <si>
    <r>
      <rPr>
        <b/>
        <sz val="11"/>
        <color theme="1"/>
        <rFont val="Calibri"/>
        <family val="2"/>
        <scheme val="minor"/>
      </rPr>
      <t>1-None:</t>
    </r>
    <r>
      <rPr>
        <sz val="11"/>
        <color theme="1"/>
        <rFont val="Calibri"/>
        <family val="2"/>
        <scheme val="minor"/>
      </rPr>
      <t xml:space="preserve"> Ad hoc - local architectural reviews only; No security plans developed at project’s start</t>
    </r>
  </si>
  <si>
    <t>Dynamic Analysis</t>
  </si>
  <si>
    <t>Fuzz Testing</t>
  </si>
  <si>
    <r>
      <rPr>
        <b/>
        <sz val="11"/>
        <color theme="1"/>
        <rFont val="Calibri"/>
        <family val="2"/>
        <scheme val="minor"/>
      </rPr>
      <t>1-None:</t>
    </r>
    <r>
      <rPr>
        <sz val="11"/>
        <color theme="1"/>
        <rFont val="Calibri"/>
        <family val="2"/>
        <scheme val="minor"/>
      </rPr>
      <t xml:space="preserve"> User feedback only from their tools</t>
    </r>
  </si>
  <si>
    <r>
      <rPr>
        <b/>
        <sz val="11"/>
        <color theme="1"/>
        <rFont val="Calibri"/>
        <family val="2"/>
        <scheme val="minor"/>
      </rPr>
      <t>1-None:</t>
    </r>
    <r>
      <rPr>
        <sz val="11"/>
        <color theme="1"/>
        <rFont val="Calibri"/>
        <family val="2"/>
        <scheme val="minor"/>
      </rPr>
      <t xml:space="preserve"> Crashes discovered randomly</t>
    </r>
  </si>
  <si>
    <r>
      <rPr>
        <b/>
        <sz val="11"/>
        <color theme="1"/>
        <rFont val="Calibri"/>
        <family val="2"/>
        <scheme val="minor"/>
      </rPr>
      <t>2-Initial:</t>
    </r>
    <r>
      <rPr>
        <sz val="11"/>
        <color theme="1"/>
        <rFont val="Calibri"/>
        <family val="2"/>
        <scheme val="minor"/>
      </rPr>
      <t xml:space="preserve"> Standard security requirement tasks defined</t>
    </r>
  </si>
  <si>
    <r>
      <rPr>
        <b/>
        <sz val="11"/>
        <color theme="1"/>
        <rFont val="Calibri"/>
        <family val="2"/>
        <scheme val="minor"/>
      </rPr>
      <t>2-Initial:</t>
    </r>
    <r>
      <rPr>
        <sz val="11"/>
        <color theme="1"/>
        <rFont val="Calibri"/>
        <family val="2"/>
        <scheme val="minor"/>
      </rPr>
      <t xml:space="preserve"> Free/Open Source tools used</t>
    </r>
  </si>
  <si>
    <r>
      <rPr>
        <b/>
        <sz val="11"/>
        <color theme="1"/>
        <rFont val="Calibri"/>
        <family val="2"/>
        <scheme val="minor"/>
      </rPr>
      <t>2-Initial:</t>
    </r>
    <r>
      <rPr>
        <sz val="11"/>
        <color theme="1"/>
        <rFont val="Calibri"/>
        <family val="2"/>
        <scheme val="minor"/>
      </rPr>
      <t xml:space="preserve"> Occasional peer review</t>
    </r>
  </si>
  <si>
    <r>
      <rPr>
        <b/>
        <sz val="11"/>
        <color theme="1"/>
        <rFont val="Calibri"/>
        <family val="2"/>
        <scheme val="minor"/>
      </rPr>
      <t>3-Basic:</t>
    </r>
    <r>
      <rPr>
        <sz val="11"/>
        <color theme="1"/>
        <rFont val="Calibri"/>
        <family val="2"/>
        <scheme val="minor"/>
      </rPr>
      <t xml:space="preserve"> Formal security architectural review conducted by product/security architects before all major releases</t>
    </r>
  </si>
  <si>
    <r>
      <rPr>
        <b/>
        <sz val="11"/>
        <color theme="1"/>
        <rFont val="Calibri"/>
        <family val="2"/>
        <scheme val="minor"/>
      </rPr>
      <t>3-Basic:</t>
    </r>
    <r>
      <rPr>
        <sz val="11"/>
        <color theme="1"/>
        <rFont val="Calibri"/>
        <family val="2"/>
        <scheme val="minor"/>
      </rPr>
      <t xml:space="preserve"> Tool purchased, maintained and used</t>
    </r>
  </si>
  <si>
    <r>
      <rPr>
        <b/>
        <sz val="11"/>
        <color theme="1"/>
        <rFont val="Calibri"/>
        <family val="2"/>
        <scheme val="minor"/>
      </rPr>
      <t>3-Basic:</t>
    </r>
    <r>
      <rPr>
        <sz val="11"/>
        <color theme="1"/>
        <rFont val="Calibri"/>
        <family val="2"/>
        <scheme val="minor"/>
      </rPr>
      <t xml:space="preserve"> Tool used; Engineering trained on fuzzing tools</t>
    </r>
  </si>
  <si>
    <r>
      <rPr>
        <b/>
        <sz val="11"/>
        <color theme="1"/>
        <rFont val="Calibri"/>
        <family val="2"/>
        <scheme val="minor"/>
      </rPr>
      <t>3-Basic:</t>
    </r>
    <r>
      <rPr>
        <sz val="11"/>
        <color theme="1"/>
        <rFont val="Calibri"/>
        <family val="2"/>
        <scheme val="minor"/>
      </rPr>
      <t xml:space="preserve"> Vulnerability scans occasionally performed, defects analyzed</t>
    </r>
  </si>
  <si>
    <r>
      <rPr>
        <b/>
        <sz val="11"/>
        <color theme="1"/>
        <rFont val="Calibri"/>
        <family val="2"/>
        <scheme val="minor"/>
      </rPr>
      <t>4-Acceptable:</t>
    </r>
    <r>
      <rPr>
        <sz val="11"/>
        <color theme="1"/>
        <rFont val="Calibri"/>
        <family val="2"/>
        <scheme val="minor"/>
      </rPr>
      <t xml:space="preserve"> Product teams conduct and report on required security tasks</t>
    </r>
  </si>
  <si>
    <r>
      <rPr>
        <b/>
        <sz val="11"/>
        <color theme="1"/>
        <rFont val="Calibri"/>
        <family val="2"/>
        <scheme val="minor"/>
      </rPr>
      <t>4-Acceptable:</t>
    </r>
    <r>
      <rPr>
        <sz val="11"/>
        <color theme="1"/>
        <rFont val="Calibri"/>
        <family val="2"/>
        <scheme val="minor"/>
      </rPr>
      <t xml:space="preserve"> Frequent architecture reviews are conducted</t>
    </r>
  </si>
  <si>
    <r>
      <rPr>
        <b/>
        <sz val="11"/>
        <color theme="1"/>
        <rFont val="Calibri"/>
        <family val="2"/>
        <scheme val="minor"/>
      </rPr>
      <t>4-Acceptable:</t>
    </r>
    <r>
      <rPr>
        <sz val="11"/>
        <color theme="1"/>
        <rFont val="Calibri"/>
        <family val="2"/>
        <scheme val="minor"/>
      </rPr>
      <t xml:space="preserve"> Majority of product analyzed frequently; defect rate decreasing</t>
    </r>
  </si>
  <si>
    <r>
      <rPr>
        <b/>
        <sz val="11"/>
        <color theme="1"/>
        <rFont val="Calibri"/>
        <family val="2"/>
        <scheme val="minor"/>
      </rPr>
      <t>4-Acceptable:</t>
    </r>
    <r>
      <rPr>
        <sz val="11"/>
        <color theme="1"/>
        <rFont val="Calibri"/>
        <family val="2"/>
        <scheme val="minor"/>
      </rPr>
      <t xml:space="preserve"> Applicable products analyzed frequently; high and medium severity issues fixed</t>
    </r>
  </si>
  <si>
    <r>
      <rPr>
        <b/>
        <sz val="11"/>
        <color theme="1"/>
        <rFont val="Calibri"/>
        <family val="2"/>
        <scheme val="minor"/>
      </rPr>
      <t>4-Acceptable:</t>
    </r>
    <r>
      <rPr>
        <sz val="11"/>
        <color theme="1"/>
        <rFont val="Calibri"/>
        <family val="2"/>
        <scheme val="minor"/>
      </rPr>
      <t xml:space="preserve"> Scans run frequently; high and medium severity issues fixed; new custom scripts created</t>
    </r>
  </si>
  <si>
    <r>
      <rPr>
        <b/>
        <sz val="11"/>
        <color theme="1"/>
        <rFont val="Calibri"/>
        <family val="2"/>
        <scheme val="minor"/>
      </rPr>
      <t>4-Acceptable:</t>
    </r>
    <r>
      <rPr>
        <sz val="11"/>
        <color theme="1"/>
        <rFont val="Calibri"/>
        <family val="2"/>
        <scheme val="minor"/>
      </rPr>
      <t xml:space="preserve"> Conducted on all potentially risky code using a shared tool</t>
    </r>
  </si>
  <si>
    <r>
      <rPr>
        <b/>
        <sz val="11"/>
        <color theme="1"/>
        <rFont val="Calibri"/>
        <family val="2"/>
        <scheme val="minor"/>
      </rPr>
      <t>4-Acceptable:</t>
    </r>
    <r>
      <rPr>
        <sz val="11"/>
        <color theme="1"/>
        <rFont val="Calibri"/>
        <family val="2"/>
        <scheme val="minor"/>
      </rPr>
      <t xml:space="preserve"> Following adopted standards; Product Group's startards really are standards</t>
    </r>
  </si>
  <si>
    <r>
      <rPr>
        <b/>
        <sz val="11"/>
        <color theme="1"/>
        <rFont val="Calibri"/>
        <family val="2"/>
        <scheme val="minor"/>
      </rPr>
      <t>5-Mature:</t>
    </r>
    <r>
      <rPr>
        <sz val="11"/>
        <color theme="1"/>
        <rFont val="Calibri"/>
        <family val="2"/>
        <scheme val="minor"/>
      </rPr>
      <t xml:space="preserve"> Product teams engage their PSCs early</t>
    </r>
  </si>
  <si>
    <r>
      <rPr>
        <b/>
        <sz val="11"/>
        <color theme="1"/>
        <rFont val="Calibri"/>
        <family val="2"/>
        <scheme val="minor"/>
      </rPr>
      <t>5-Mature:</t>
    </r>
    <r>
      <rPr>
        <sz val="11"/>
        <color theme="1"/>
        <rFont val="Calibri"/>
        <family val="2"/>
        <scheme val="minor"/>
      </rPr>
      <t xml:space="preserve"> Architecture reviewed and updated continuously</t>
    </r>
  </si>
  <si>
    <r>
      <rPr>
        <b/>
        <sz val="11"/>
        <color theme="1"/>
        <rFont val="Calibri"/>
        <family val="2"/>
        <scheme val="minor"/>
      </rPr>
      <t>5-Mature:</t>
    </r>
    <r>
      <rPr>
        <sz val="11"/>
        <color theme="1"/>
        <rFont val="Calibri"/>
        <family val="2"/>
        <scheme val="minor"/>
      </rPr>
      <t xml:space="preserve"> Defects fixed quickly; defect rate near zero (0) at Sprint/PSI boundaries</t>
    </r>
  </si>
  <si>
    <r>
      <rPr>
        <b/>
        <sz val="11"/>
        <color theme="1"/>
        <rFont val="Calibri"/>
        <family val="2"/>
        <scheme val="minor"/>
      </rPr>
      <t>5-Mature:</t>
    </r>
    <r>
      <rPr>
        <sz val="11"/>
        <color theme="1"/>
        <rFont val="Calibri"/>
        <family val="2"/>
        <scheme val="minor"/>
      </rPr>
      <t xml:space="preserve"> Industry-strength tools run against all products multiple times well before launch</t>
    </r>
  </si>
  <si>
    <r>
      <rPr>
        <b/>
        <sz val="11"/>
        <color theme="1"/>
        <rFont val="Calibri"/>
        <family val="2"/>
        <scheme val="minor"/>
      </rPr>
      <t>5-Mature:</t>
    </r>
    <r>
      <rPr>
        <sz val="11"/>
        <color theme="1"/>
        <rFont val="Calibri"/>
        <family val="2"/>
        <scheme val="minor"/>
      </rPr>
      <t xml:space="preserve"> Standards are integrated into manual code reviews and static analysis; Contributing to standards</t>
    </r>
  </si>
  <si>
    <t>1-None: Selected by any engineer; used with no constraints</t>
  </si>
  <si>
    <t>1-None: User feedback only from their tools</t>
  </si>
  <si>
    <t>1-None: No security testing</t>
  </si>
  <si>
    <t>1-None: Ad hoc - local architectural reviews only; No security plans developed at project’s start</t>
  </si>
  <si>
    <t>5-Mature: Product teams engage their PSCs early</t>
  </si>
  <si>
    <t>4-Acceptable: Frequent architecture reviews are conducted</t>
  </si>
  <si>
    <t>5-Mature: Continuous security testing</t>
  </si>
  <si>
    <t>4-Acceptable: Applicable products analyzed frequently; high and medium severity issues fixed</t>
  </si>
  <si>
    <t>3-Basic: Tool used; Engineering trained on fuzzing tools</t>
  </si>
  <si>
    <t>4-Acceptable: Conducted on all potentially risky code using a shared tool</t>
  </si>
  <si>
    <t>4-Acceptable: Following adopted standards; Product Group's startards really are standards</t>
  </si>
  <si>
    <t>1-None: Crashes discovered randomly</t>
  </si>
  <si>
    <t>4-Acceptable: Product teams conduct and report on required security tasks</t>
  </si>
  <si>
    <t>4-Acceptable: Frequent security testing performed</t>
  </si>
  <si>
    <t>4-Acceptable: Complies with ISO 27034; SDL evidence; proactive, not reactive; exception process</t>
  </si>
  <si>
    <t>4-Acceptable: Dedicated PSG-managed team with well-defined procedures; PSCs create quality SBs</t>
  </si>
  <si>
    <t>4-Acceptable: Comply with ISO standards; covers ≥95% of day-to-day situations; documented BU policies</t>
  </si>
  <si>
    <t>3-Basic: Mandatory set of defined product security courses; PSCs have completed mandatory courses</t>
  </si>
  <si>
    <t>3-Basic: Issues and reviews tracked in detailed spreadsheets; PSCs reporting PSIRT and Security review data</t>
  </si>
  <si>
    <t>3-Basic: Formal security architectural review conducted by product/security architects before all major releases</t>
  </si>
  <si>
    <t>2-Initial: Free/Open Source tools used by SDET (e.g. Peach Fuzzer)</t>
  </si>
  <si>
    <t>PSC Data Owner:</t>
  </si>
  <si>
    <t>Architecture and Design Reviews</t>
  </si>
  <si>
    <t>&lt;Product Name Here&gt;</t>
  </si>
  <si>
    <t>PROD</t>
  </si>
  <si>
    <t>BU/LOB PSMM Level</t>
  </si>
  <si>
    <t>3-Basic: Sustainable security methodologies and best practices adopted</t>
  </si>
  <si>
    <t>2-Initial: Informal architectural review conducted by engineering</t>
  </si>
  <si>
    <t>3-Basic: Occasional security testing</t>
  </si>
  <si>
    <t>4-Acceptable: Majority of product analyzed frequently; defect rate decreasing</t>
  </si>
  <si>
    <t>3-Basic: Vulnerability scans occasionally performed, defects analyzed</t>
  </si>
  <si>
    <t>Security Requirements Plan / DoD</t>
  </si>
  <si>
    <t>Security Requirements Plan/DoD</t>
  </si>
  <si>
    <t>&lt;Product Group Name Here&gt;</t>
  </si>
  <si>
    <t>BU / PG Acronym:</t>
  </si>
  <si>
    <t>BU / PG Name:</t>
  </si>
  <si>
    <t>PG</t>
  </si>
  <si>
    <t>Go to the "BU/PG PMM Level" column (E) and use the dropdowns to select maturity level 1-5 for each row.</t>
  </si>
  <si>
    <t>5-Mature: Have a seasoned PSG Product Security Architect (PSA) dedicated to each R&amp;D BU</t>
  </si>
  <si>
    <t>5-Mature: Data and metrics tightly integrated with IT and executive-level risk management tools, concurrent usage, workflow</t>
  </si>
  <si>
    <t>5-Mature: Defects fixed quickly; real defect rate near zero (0)</t>
  </si>
  <si>
    <t>5-Mature: Defects fixed quickly; defect rate near zero (0) at Sprint/PSI boundaries</t>
  </si>
  <si>
    <t>5-Mature: Every release pen tested; defects fixed before launch</t>
  </si>
  <si>
    <t>4-Acceptable: Fully maintaining all documented 3rd party libraries and versions shipped across all supported releases</t>
  </si>
  <si>
    <t>Product PSMM Technical Average Score:</t>
  </si>
  <si>
    <r>
      <rPr>
        <b/>
        <sz val="11"/>
        <color theme="1"/>
        <rFont val="Calibri"/>
        <family val="2"/>
        <scheme val="minor"/>
      </rPr>
      <t>1-None:</t>
    </r>
    <r>
      <rPr>
        <sz val="11"/>
        <color theme="1"/>
        <rFont val="Calibri"/>
        <family val="2"/>
        <scheme val="minor"/>
      </rPr>
      <t xml:space="preserve"> No security plan.  No security plan testing or validation performed.</t>
    </r>
  </si>
  <si>
    <r>
      <rPr>
        <b/>
        <sz val="11"/>
        <color theme="1"/>
        <rFont val="Calibri"/>
        <family val="2"/>
        <scheme val="minor"/>
      </rPr>
      <t>2-Initial:</t>
    </r>
    <r>
      <rPr>
        <sz val="11"/>
        <color theme="1"/>
        <rFont val="Calibri"/>
        <family val="2"/>
        <scheme val="minor"/>
      </rPr>
      <t xml:space="preserve"> Security plan created.  Security plan testing and validation performed </t>
    </r>
    <r>
      <rPr>
        <u/>
        <sz val="11"/>
        <color theme="1"/>
        <rFont val="Calibri"/>
        <family val="2"/>
        <scheme val="minor"/>
      </rPr>
      <t>occasionally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</si>
  <si>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3-Basic:</t>
    </r>
    <r>
      <rPr>
        <sz val="11"/>
        <color theme="1"/>
        <rFont val="Calibri"/>
        <family val="2"/>
        <scheme val="minor"/>
      </rPr>
      <t xml:space="preserve"> Security plan testing and validation performed completely at least </t>
    </r>
    <r>
      <rPr>
        <u/>
        <sz val="11"/>
        <color theme="1"/>
        <rFont val="Calibri"/>
        <family val="2"/>
        <scheme val="minor"/>
      </rPr>
      <t>once</t>
    </r>
    <r>
      <rPr>
        <sz val="11"/>
        <color theme="1"/>
        <rFont val="Calibri"/>
        <family val="2"/>
        <scheme val="minor"/>
      </rPr>
      <t xml:space="preserve"> before release</t>
    </r>
  </si>
  <si>
    <r>
      <rPr>
        <b/>
        <sz val="11"/>
        <color theme="1"/>
        <rFont val="Calibri"/>
        <family val="2"/>
        <scheme val="minor"/>
      </rPr>
      <t>4-Acceptable:</t>
    </r>
    <r>
      <rPr>
        <sz val="11"/>
        <color theme="1"/>
        <rFont val="Calibri"/>
        <family val="2"/>
        <scheme val="minor"/>
      </rPr>
      <t xml:space="preserve"> Security plan testing and validation performed completely </t>
    </r>
    <r>
      <rPr>
        <u/>
        <sz val="11"/>
        <color theme="1"/>
        <rFont val="Calibri"/>
        <family val="2"/>
        <scheme val="minor"/>
      </rPr>
      <t>several</t>
    </r>
    <r>
      <rPr>
        <sz val="11"/>
        <color theme="1"/>
        <rFont val="Calibri"/>
        <family val="2"/>
        <scheme val="minor"/>
      </rPr>
      <t xml:space="preserve"> times before release</t>
    </r>
  </si>
  <si>
    <r>
      <rPr>
        <b/>
        <sz val="11"/>
        <color theme="1"/>
        <rFont val="Calibri"/>
        <family val="2"/>
        <scheme val="minor"/>
      </rPr>
      <t>5-Mature:</t>
    </r>
    <r>
      <rPr>
        <sz val="11"/>
        <color theme="1"/>
        <rFont val="Calibri"/>
        <family val="2"/>
        <scheme val="minor"/>
      </rPr>
      <t xml:space="preserve"> Security plan testing and validation performed </t>
    </r>
    <r>
      <rPr>
        <u/>
        <sz val="11"/>
        <color theme="1"/>
        <rFont val="Calibri"/>
        <family val="2"/>
        <scheme val="minor"/>
      </rPr>
      <t>continuously</t>
    </r>
    <r>
      <rPr>
        <sz val="11"/>
        <color theme="1"/>
        <rFont val="Calibri"/>
        <family val="2"/>
        <scheme val="minor"/>
      </rPr>
      <t xml:space="preserve"> and completely both before and after release</t>
    </r>
  </si>
  <si>
    <t>Open Source / 3rd Party COTS Libraries</t>
  </si>
  <si>
    <r>
      <rPr>
        <b/>
        <sz val="11"/>
        <color theme="1"/>
        <rFont val="Calibri"/>
        <family val="2"/>
        <scheme val="minor"/>
      </rPr>
      <t>0-NA:</t>
    </r>
    <r>
      <rPr>
        <sz val="11"/>
        <color theme="1"/>
        <rFont val="Calibri"/>
        <family val="2"/>
        <scheme val="minor"/>
      </rPr>
      <t xml:space="preserve"> Not Applicable</t>
    </r>
  </si>
  <si>
    <r>
      <t>0-NA:</t>
    </r>
    <r>
      <rPr>
        <sz val="11"/>
        <color theme="1"/>
        <rFont val="Calibri"/>
        <family val="2"/>
        <scheme val="minor"/>
      </rPr>
      <t xml:space="preserve"> Not Applicable</t>
    </r>
  </si>
  <si>
    <t>1-None: No defined DoD.  Ad Hoc At Best – Inconsistent waterfall processes, or product was a recent M&amp;A product integration</t>
  </si>
  <si>
    <t>The PSMM templates and documents are not confidential, however the real data collected by Intel is confidential.</t>
  </si>
  <si>
    <t>Last Updated: 14 August 2015</t>
  </si>
  <si>
    <t>Min. From Products</t>
  </si>
  <si>
    <t>Ave. From Products</t>
  </si>
  <si>
    <t>Max. From Products</t>
  </si>
  <si>
    <t>PSMM From Product Data</t>
  </si>
  <si>
    <t>From Product Group PS Leads</t>
  </si>
  <si>
    <t>Most Accurate</t>
  </si>
  <si>
    <t>Somewhat Accurate</t>
  </si>
  <si>
    <t>Least Accurate</t>
  </si>
  <si>
    <t xml:space="preserve"> PG PSMM Score:</t>
  </si>
  <si>
    <t>PG Operational Subtotal:</t>
  </si>
  <si>
    <t>PG Technical Subtotal:</t>
  </si>
  <si>
    <t># of Technical NAs</t>
  </si>
  <si>
    <t># of Operational NAs</t>
  </si>
  <si>
    <t>Product Groups (PGs):</t>
  </si>
  <si>
    <t>Operational PSMM Score:</t>
  </si>
  <si>
    <t>Product A</t>
  </si>
  <si>
    <t>&lt;Company&gt; Confidential - For Internal Use Only</t>
  </si>
  <si>
    <t>Company BU ABC</t>
  </si>
  <si>
    <t>&lt;Company&gt; PSMM Scorecard - Product</t>
  </si>
  <si>
    <t>&lt;Company&gt; PSMM Scorecard - Product Group</t>
  </si>
  <si>
    <t>PG1</t>
  </si>
  <si>
    <t>Product Group 1</t>
  </si>
  <si>
    <t>PG2</t>
  </si>
  <si>
    <t>Product Group 2</t>
  </si>
  <si>
    <t>PG3</t>
  </si>
  <si>
    <t>Product Group 3</t>
  </si>
  <si>
    <t>PG4</t>
  </si>
  <si>
    <t>Product Group 4</t>
  </si>
  <si>
    <t>PG5</t>
  </si>
  <si>
    <t>Product Group 5</t>
  </si>
  <si>
    <t>PG6</t>
  </si>
  <si>
    <t>Product Group 6</t>
  </si>
  <si>
    <t>&lt;Company&gt; PSMM Scorecard - All Products</t>
  </si>
  <si>
    <t>&lt;Company&gt; PSMM Scorecard - All Product Groups (PGs)</t>
  </si>
  <si>
    <t>ABC</t>
  </si>
  <si>
    <t xml:space="preserve">  PG 1</t>
  </si>
  <si>
    <t>PG 2</t>
  </si>
  <si>
    <t>PG 3</t>
  </si>
  <si>
    <t>PG 4</t>
  </si>
  <si>
    <t>PG 5</t>
  </si>
  <si>
    <t>PG 6</t>
  </si>
  <si>
    <t>PSMM From Product Group PSC Leads</t>
  </si>
  <si>
    <t>5-Mature: Adapted to agile and waterfall, HW/SW, IoT; high maturity level scores</t>
  </si>
  <si>
    <t>2-Initial: Have a Product Security Champion (PSC) for each product BU</t>
  </si>
  <si>
    <t>2-Initial: Free/Open Source tools used</t>
  </si>
  <si>
    <t>5-Mature: Security plan testing and validation performed continuously and completely both before and after release</t>
  </si>
  <si>
    <t>3-Basic: Adopted appropriate standards</t>
  </si>
  <si>
    <t>Product 01</t>
  </si>
  <si>
    <t>Product 02</t>
  </si>
  <si>
    <t>Product 03</t>
  </si>
  <si>
    <t>Product 04</t>
  </si>
  <si>
    <t>Product 05</t>
  </si>
  <si>
    <t>Product 06</t>
  </si>
  <si>
    <t>PG 1</t>
  </si>
  <si>
    <t>Product 07</t>
  </si>
  <si>
    <t>Product 08</t>
  </si>
  <si>
    <t>Product 09</t>
  </si>
  <si>
    <t>Product 10</t>
  </si>
  <si>
    <t>Product 11</t>
  </si>
  <si>
    <t>Product 12</t>
  </si>
  <si>
    <t>Product 13</t>
  </si>
  <si>
    <t>Product 14</t>
  </si>
  <si>
    <t>Product 15</t>
  </si>
  <si>
    <t>Product 16</t>
  </si>
  <si>
    <t>Product 17</t>
  </si>
  <si>
    <t>Product 18</t>
  </si>
  <si>
    <t>Product 19</t>
  </si>
  <si>
    <t>Product 20</t>
  </si>
  <si>
    <t>Product 21</t>
  </si>
  <si>
    <t>Product 22</t>
  </si>
  <si>
    <r>
      <rPr>
        <b/>
        <sz val="11"/>
        <color theme="1"/>
        <rFont val="Calibri"/>
        <family val="2"/>
        <scheme val="minor"/>
      </rPr>
      <t>2-Initial:</t>
    </r>
    <r>
      <rPr>
        <sz val="11"/>
        <color theme="1"/>
        <rFont val="Calibri"/>
        <family val="2"/>
        <scheme val="minor"/>
      </rPr>
      <t xml:space="preserve"> Privacy team engaged; All new products conduct a privacy review</t>
    </r>
  </si>
  <si>
    <r>
      <rPr>
        <b/>
        <sz val="11"/>
        <color theme="1"/>
        <rFont val="Calibri"/>
        <family val="2"/>
        <scheme val="minor"/>
      </rPr>
      <t>3-Basic:</t>
    </r>
    <r>
      <rPr>
        <sz val="11"/>
        <color theme="1"/>
        <rFont val="Calibri"/>
        <family val="2"/>
        <scheme val="minor"/>
      </rPr>
      <t xml:space="preserve"> Privacy works alongside product security; Maintain well established baselines for privacy</t>
    </r>
  </si>
  <si>
    <r>
      <rPr>
        <b/>
        <sz val="11"/>
        <color theme="1"/>
        <rFont val="Calibri"/>
        <family val="2"/>
        <scheme val="minor"/>
      </rPr>
      <t>4-Acceptable:</t>
    </r>
    <r>
      <rPr>
        <sz val="11"/>
        <color theme="1"/>
        <rFont val="Calibri"/>
        <family val="2"/>
        <scheme val="minor"/>
      </rPr>
      <t xml:space="preserve"> Privacy is integrated with product security; All products conduct a privacy review</t>
    </r>
  </si>
  <si>
    <r>
      <rPr>
        <b/>
        <sz val="11"/>
        <color theme="1"/>
        <rFont val="Calibri"/>
        <family val="2"/>
        <scheme val="minor"/>
      </rPr>
      <t>3-Basic:</t>
    </r>
    <r>
      <rPr>
        <sz val="11"/>
        <color theme="1"/>
        <rFont val="Calibri"/>
        <family val="2"/>
        <scheme val="minor"/>
      </rPr>
      <t xml:space="preserve"> PgMs answer the "7 Key Questions" or tripwire questions</t>
    </r>
  </si>
  <si>
    <r>
      <rPr>
        <b/>
        <sz val="11"/>
        <color theme="1"/>
        <rFont val="Calibri"/>
        <family val="2"/>
        <scheme val="minor"/>
      </rPr>
      <t>4-Acceptable:</t>
    </r>
    <r>
      <rPr>
        <sz val="11"/>
        <color theme="1"/>
        <rFont val="Calibri"/>
        <family val="2"/>
        <scheme val="minor"/>
      </rPr>
      <t xml:space="preserve"> Major topics are delivered and internal processes are covered; PSCs are taking vendor courses</t>
    </r>
  </si>
  <si>
    <r>
      <rPr>
        <b/>
        <sz val="11"/>
        <color theme="1"/>
        <rFont val="Calibri"/>
        <family val="2"/>
        <scheme val="minor"/>
      </rPr>
      <t>2-Initial:</t>
    </r>
    <r>
      <rPr>
        <sz val="11"/>
        <color theme="1"/>
        <rFont val="Calibri"/>
        <family val="2"/>
        <scheme val="minor"/>
      </rPr>
      <t xml:space="preserve"> Have identified and use free product security courses; Training plan created</t>
    </r>
  </si>
  <si>
    <r>
      <rPr>
        <b/>
        <sz val="11"/>
        <color theme="1"/>
        <rFont val="Calibri"/>
        <family val="2"/>
        <scheme val="minor"/>
      </rPr>
      <t>3-Basic:</t>
    </r>
    <r>
      <rPr>
        <sz val="11"/>
        <color theme="1"/>
        <rFont val="Calibri"/>
        <family val="2"/>
        <scheme val="minor"/>
      </rPr>
      <t xml:space="preserve"> Defined set of product security courses; PSCs have completed assigned courses</t>
    </r>
  </si>
  <si>
    <r>
      <rPr>
        <b/>
        <sz val="11"/>
        <color theme="1"/>
        <rFont val="Calibri"/>
        <family val="2"/>
        <scheme val="minor"/>
      </rPr>
      <t>5-Mature:</t>
    </r>
    <r>
      <rPr>
        <sz val="11"/>
        <color theme="1"/>
        <rFont val="Calibri"/>
        <family val="2"/>
        <scheme val="minor"/>
      </rPr>
      <t xml:space="preserve"> Threat Model for data and PII is performed</t>
    </r>
  </si>
  <si>
    <r>
      <rPr>
        <b/>
        <sz val="11"/>
        <color theme="1"/>
        <rFont val="Calibri"/>
        <family val="2"/>
        <scheme val="minor"/>
      </rPr>
      <t>5-Mature:</t>
    </r>
    <r>
      <rPr>
        <sz val="11"/>
        <color theme="1"/>
        <rFont val="Calibri"/>
        <family val="2"/>
        <scheme val="minor"/>
      </rPr>
      <t xml:space="preserve"> Least privileges and type enforcement address unknown attack vectors+G31</t>
    </r>
  </si>
  <si>
    <t>PG7</t>
  </si>
  <si>
    <t>Product Group 7</t>
  </si>
  <si>
    <t>PG8</t>
  </si>
  <si>
    <t>Product Group 8</t>
  </si>
  <si>
    <t>See the "Intel PSMM" document for a full description of each level for each parameter.</t>
  </si>
  <si>
    <t>Harold Toomey, Sr. Product Security Architect &amp; PSIRT Manager, Intel Security (harold.a.toomey@intel.com)</t>
  </si>
  <si>
    <t>To be completed by the PSC Lead for their entire PG.</t>
  </si>
  <si>
    <t>&lt;Company&gt; PSMM Scorecard - ABC BU</t>
  </si>
  <si>
    <t>To be completed by the PSG for the entire ABC BU.</t>
  </si>
  <si>
    <t>&lt;Company&gt; BU Acronym:</t>
  </si>
  <si>
    <t>&lt;Company&gt; BU Name:</t>
  </si>
  <si>
    <t>Go to the "BU PMM Level" column (E) and use the dropdowns to select maturity level 1-5 for each row.</t>
  </si>
  <si>
    <t>Last Updated: 29 Feb 2016</t>
  </si>
  <si>
    <r>
      <t>0-NA:</t>
    </r>
    <r>
      <rPr>
        <sz val="11"/>
        <color theme="1"/>
        <rFont val="Calibri"/>
        <family val="2"/>
        <scheme val="minor"/>
      </rPr>
      <t xml:space="preserve"> Not Applicable </t>
    </r>
    <r>
      <rPr>
        <sz val="11"/>
        <color rgb="FFC00000"/>
        <rFont val="Calibri"/>
        <family val="2"/>
        <scheme val="minor"/>
      </rPr>
      <t>(Exception Required)</t>
    </r>
  </si>
  <si>
    <t>Security Requirements Plan / Security Definition of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</si>
</sst>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409]mmmm\ d\,\ yyyy;@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33FF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6"/>
      <color rgb="FF0033FF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3FF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3" fillId="0" borderId="0" xfId="0" applyFont="1" applyAlignment="1">
      <alignment horizontal="left" vertical="center" readingOrder="1"/>
    </xf>
    <xf numFmtId="0" fontId="2" fillId="0" borderId="0" xfId="0" applyFont="1"/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1" fillId="2" borderId="0" xfId="0" applyFont="1" applyFill="1"/>
    <xf numFmtId="15" fontId="0" fillId="0" borderId="0" xfId="0" applyNumberFormat="1" applyAlignment="1">
      <alignment horizontal="left"/>
    </xf>
    <xf numFmtId="0" fontId="3" fillId="3" borderId="0" xfId="0" applyFont="1" applyFill="1" applyAlignment="1">
      <alignment horizontal="left" vertical="center" readingOrder="1"/>
    </xf>
    <xf numFmtId="0" fontId="0" fillId="3" borderId="0" xfId="0" applyFill="1"/>
    <xf numFmtId="0" fontId="4" fillId="0" borderId="0" xfId="0" applyFont="1" applyAlignment="1">
      <alignment horizontal="center" vertical="center" readingOrder="1"/>
    </xf>
    <xf numFmtId="15" fontId="0" fillId="0" borderId="0" xfId="0" applyNumberFormat="1" applyAlignment="1">
      <alignment horizontal="center" readingOrder="1"/>
    </xf>
    <xf numFmtId="0" fontId="3" fillId="0" borderId="0" xfId="0" applyFont="1" applyAlignment="1">
      <alignment horizontal="center" vertical="center" readingOrder="1"/>
    </xf>
    <xf numFmtId="0" fontId="0" fillId="0" borderId="0" xfId="0" applyAlignment="1">
      <alignment horizontal="center" readingOrder="1"/>
    </xf>
    <xf numFmtId="0" fontId="3" fillId="0" borderId="0" xfId="0" applyFont="1" applyAlignment="1">
      <alignment horizontal="left" vertical="center" wrapText="1" readingOrder="1"/>
    </xf>
    <xf numFmtId="0" fontId="0" fillId="4" borderId="0" xfId="0" applyFill="1"/>
    <xf numFmtId="0" fontId="0" fillId="0" borderId="0" xfId="0" applyFill="1"/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0" fillId="3" borderId="0" xfId="0" applyFill="1" applyAlignment="1">
      <alignment vertical="center"/>
    </xf>
    <xf numFmtId="0" fontId="6" fillId="0" borderId="0" xfId="0" applyFont="1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1" fillId="4" borderId="0" xfId="0" applyFont="1" applyFill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/>
    </xf>
    <xf numFmtId="14" fontId="2" fillId="0" borderId="0" xfId="0" applyNumberFormat="1" applyFont="1"/>
    <xf numFmtId="165" fontId="0" fillId="0" borderId="0" xfId="0" applyNumberFormat="1" applyAlignment="1">
      <alignment horizontal="left"/>
    </xf>
    <xf numFmtId="0" fontId="2" fillId="5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164" fontId="3" fillId="5" borderId="0" xfId="0" applyNumberFormat="1" applyFont="1" applyFill="1" applyAlignment="1">
      <alignment horizontal="center" vertical="center" readingOrder="1"/>
    </xf>
    <xf numFmtId="0" fontId="0" fillId="5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/>
    </xf>
    <xf numFmtId="1" fontId="0" fillId="0" borderId="0" xfId="0" applyNumberFormat="1" applyAlignment="1">
      <alignment horizontal="center" vertical="center"/>
    </xf>
    <xf numFmtId="0" fontId="9" fillId="7" borderId="1" xfId="0" applyFont="1" applyFill="1" applyBorder="1" applyAlignment="1">
      <alignment horizontal="center" textRotation="90"/>
    </xf>
    <xf numFmtId="0" fontId="10" fillId="0" borderId="0" xfId="0" applyFont="1" applyAlignment="1">
      <alignment horizontal="center" vertical="center"/>
    </xf>
    <xf numFmtId="0" fontId="6" fillId="0" borderId="0" xfId="0" applyFont="1" applyBorder="1"/>
    <xf numFmtId="0" fontId="10" fillId="0" borderId="0" xfId="0" applyFont="1"/>
    <xf numFmtId="0" fontId="11" fillId="0" borderId="0" xfId="0" applyFont="1"/>
    <xf numFmtId="164" fontId="3" fillId="5" borderId="0" xfId="0" applyNumberFormat="1" applyFont="1" applyFill="1" applyAlignment="1">
      <alignment horizontal="center" vertical="center"/>
    </xf>
    <xf numFmtId="164" fontId="0" fillId="5" borderId="0" xfId="0" applyNumberFormat="1" applyFill="1" applyAlignment="1">
      <alignment horizontal="center"/>
    </xf>
    <xf numFmtId="0" fontId="12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64" fontId="0" fillId="0" borderId="0" xfId="0" applyNumberFormat="1" applyFont="1" applyFill="1" applyAlignment="1">
      <alignment horizontal="left"/>
    </xf>
    <xf numFmtId="0" fontId="0" fillId="0" borderId="0" xfId="0" applyFont="1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 textRotation="90"/>
    </xf>
    <xf numFmtId="0" fontId="11" fillId="0" borderId="0" xfId="0" applyFont="1" applyAlignment="1">
      <alignment vertical="center"/>
    </xf>
    <xf numFmtId="165" fontId="0" fillId="0" borderId="0" xfId="0" applyNumberFormat="1" applyAlignment="1">
      <alignment horizontal="left" shrinkToFit="1"/>
    </xf>
    <xf numFmtId="0" fontId="0" fillId="5" borderId="0" xfId="0" applyFill="1"/>
    <xf numFmtId="0" fontId="16" fillId="0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19" fillId="0" borderId="0" xfId="0" applyFont="1" applyFill="1" applyAlignment="1">
      <alignment horizontal="left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7" fillId="3" borderId="0" xfId="0" applyFont="1" applyFill="1" applyAlignment="1">
      <alignment horizontal="left"/>
    </xf>
    <xf numFmtId="0" fontId="18" fillId="0" borderId="0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20" fillId="0" borderId="0" xfId="0" applyFont="1" applyFill="1" applyAlignment="1">
      <alignment horizontal="center" textRotation="90"/>
    </xf>
    <xf numFmtId="0" fontId="1" fillId="2" borderId="1" xfId="0" applyFont="1" applyFill="1" applyBorder="1" applyAlignment="1">
      <alignment horizontal="center" textRotation="90"/>
    </xf>
    <xf numFmtId="1" fontId="2" fillId="5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20" fillId="3" borderId="0" xfId="0" applyFont="1" applyFill="1" applyAlignment="1">
      <alignment horizontal="center"/>
    </xf>
    <xf numFmtId="0" fontId="0" fillId="3" borderId="0" xfId="0" applyFont="1" applyFill="1"/>
    <xf numFmtId="0" fontId="20" fillId="0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0" fillId="4" borderId="0" xfId="0" applyFont="1" applyFill="1" applyAlignment="1">
      <alignment horizontal="center"/>
    </xf>
    <xf numFmtId="0" fontId="0" fillId="4" borderId="0" xfId="0" applyFont="1" applyFill="1"/>
    <xf numFmtId="1" fontId="20" fillId="5" borderId="0" xfId="0" applyNumberFormat="1" applyFont="1" applyFill="1" applyAlignment="1">
      <alignment horizontal="center" vertical="center"/>
    </xf>
    <xf numFmtId="164" fontId="0" fillId="3" borderId="0" xfId="0" applyNumberFormat="1" applyFill="1"/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left" vertical="center" readingOrder="1"/>
    </xf>
    <xf numFmtId="15" fontId="0" fillId="0" borderId="0" xfId="0" applyNumberFormat="1" applyFill="1" applyAlignment="1">
      <alignment horizontal="left"/>
    </xf>
    <xf numFmtId="0" fontId="3" fillId="0" borderId="0" xfId="0" applyFont="1" applyFill="1" applyAlignment="1">
      <alignment horizontal="left" vertical="center" readingOrder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1" fillId="0" borderId="0" xfId="0" applyFont="1" applyAlignment="1">
      <alignment horizontal="right"/>
    </xf>
    <xf numFmtId="0" fontId="0" fillId="0" borderId="0" xfId="0" applyAlignment="1">
      <alignment horizontal="left"/>
    </xf>
    <xf numFmtId="1" fontId="0" fillId="0" borderId="0" xfId="0" applyNumberFormat="1" applyFont="1" applyFill="1" applyAlignment="1">
      <alignment horizontal="center" vertical="center"/>
    </xf>
    <xf numFmtId="9" fontId="0" fillId="5" borderId="0" xfId="0" applyNumberFormat="1" applyFill="1" applyAlignment="1">
      <alignment horizontal="center" vertical="center"/>
    </xf>
    <xf numFmtId="0" fontId="0" fillId="0" borderId="0" xfId="0" applyFont="1" applyAlignment="1">
      <alignment horizontal="center" vertical="center" textRotation="90"/>
    </xf>
    <xf numFmtId="0" fontId="0" fillId="0" borderId="0" xfId="0" quotePrefix="1"/>
    <xf numFmtId="0" fontId="0" fillId="0" borderId="0" xfId="0" quotePrefix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readingOrder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readingOrder="1"/>
    </xf>
    <xf numFmtId="0" fontId="0" fillId="0" borderId="0" xfId="0" applyFont="1" applyFill="1"/>
    <xf numFmtId="164" fontId="0" fillId="0" borderId="0" xfId="0" applyNumberFormat="1" applyFont="1" applyAlignment="1">
      <alignment horizontal="center"/>
    </xf>
    <xf numFmtId="0" fontId="16" fillId="0" borderId="0" xfId="0" quotePrefix="1" applyFont="1" applyFill="1" applyAlignment="1">
      <alignment horizontal="center"/>
    </xf>
    <xf numFmtId="0" fontId="0" fillId="3" borderId="0" xfId="0" applyFill="1" applyAlignment="1">
      <alignment horizontal="center" readingOrder="1"/>
    </xf>
    <xf numFmtId="164" fontId="0" fillId="3" borderId="0" xfId="0" applyNumberFormat="1" applyFill="1" applyAlignment="1">
      <alignment horizontal="center"/>
    </xf>
    <xf numFmtId="0" fontId="16" fillId="9" borderId="0" xfId="0" applyFont="1" applyFill="1"/>
    <xf numFmtId="0" fontId="16" fillId="9" borderId="0" xfId="0" applyFont="1" applyFill="1" applyAlignment="1">
      <alignment horizontal="center" readingOrder="1"/>
    </xf>
    <xf numFmtId="164" fontId="16" fillId="9" borderId="0" xfId="0" applyNumberFormat="1" applyFont="1" applyFill="1" applyAlignment="1">
      <alignment horizontal="center"/>
    </xf>
    <xf numFmtId="0" fontId="16" fillId="8" borderId="0" xfId="0" applyFont="1" applyFill="1"/>
    <xf numFmtId="0" fontId="16" fillId="8" borderId="0" xfId="0" applyFont="1" applyFill="1" applyAlignment="1">
      <alignment horizontal="center" readingOrder="1"/>
    </xf>
    <xf numFmtId="164" fontId="16" fillId="8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 readingOrder="1"/>
    </xf>
    <xf numFmtId="164" fontId="1" fillId="4" borderId="0" xfId="0" applyNumberFormat="1" applyFont="1" applyFill="1" applyAlignment="1">
      <alignment horizontal="center"/>
    </xf>
    <xf numFmtId="164" fontId="2" fillId="10" borderId="0" xfId="0" applyNumberFormat="1" applyFont="1" applyFill="1" applyAlignment="1">
      <alignment horizontal="center"/>
    </xf>
    <xf numFmtId="164" fontId="16" fillId="10" borderId="0" xfId="0" applyNumberFormat="1" applyFont="1" applyFill="1" applyAlignment="1">
      <alignment horizontal="center"/>
    </xf>
    <xf numFmtId="164" fontId="2" fillId="10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164" fontId="0" fillId="5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5" fontId="25" fillId="0" borderId="0" xfId="0" applyNumberFormat="1" applyFont="1" applyAlignment="1">
      <alignment horizontal="left"/>
    </xf>
    <xf numFmtId="166" fontId="0" fillId="5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33CC33"/>
      <color rgb="FF008000"/>
      <color rgb="FF0033FF"/>
      <color rgb="FFCC706E"/>
      <color rgb="FF1E4A92"/>
      <color rgb="FF183C76"/>
      <color rgb="FF1C43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'BU ABC Scorecard'!$B$48</c:f>
          <c:strCache>
            <c:ptCount val="1"/>
            <c:pt idx="0">
              <c:v>ABC - PSMM Operational</c:v>
            </c:pt>
          </c:strCache>
        </c:strRef>
      </c:tx>
      <c:layout>
        <c:manualLayout>
          <c:xMode val="edge"/>
          <c:yMode val="edge"/>
          <c:x val="0.34560796725814052"/>
          <c:y val="3.0075187969924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3"/>
          <c:order val="0"/>
          <c:spPr>
            <a:ln w="28575" cap="rnd">
              <a:solidFill>
                <a:srgbClr val="0033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 ABC Scorecard'!$B$15:$B$22</c:f>
              <c:strCache>
                <c:ptCount val="8"/>
                <c:pt idx="0">
                  <c:v>Program</c:v>
                </c:pt>
                <c:pt idx="1">
                  <c:v>Resources</c:v>
                </c:pt>
                <c:pt idx="2">
                  <c:v>SDL</c:v>
                </c:pt>
                <c:pt idx="3">
                  <c:v>PSIRT</c:v>
                </c:pt>
                <c:pt idx="4">
                  <c:v>Policy</c:v>
                </c:pt>
                <c:pt idx="5">
                  <c:v>Process</c:v>
                </c:pt>
                <c:pt idx="6">
                  <c:v>Training</c:v>
                </c:pt>
                <c:pt idx="7">
                  <c:v>Reporting / Tracking Tools</c:v>
                </c:pt>
              </c:strCache>
            </c:strRef>
          </c:cat>
          <c:val>
            <c:numRef>
              <c:f>'BU ABC Scorecard'!$D$15:$D$22</c:f>
              <c:numCache>
                <c:formatCode>General</c:formatCode>
                <c:ptCount val="8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62732984"/>
        <c:axId val="262735728"/>
        <c:extLst/>
      </c:radarChart>
      <c:catAx>
        <c:axId val="262732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2735728"/>
        <c:crosses val="autoZero"/>
        <c:auto val="1"/>
        <c:lblAlgn val="ctr"/>
        <c:lblOffset val="100"/>
        <c:noMultiLvlLbl val="0"/>
      </c:catAx>
      <c:valAx>
        <c:axId val="262735728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6273298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'PG2'!$B$48</c:f>
          <c:strCache>
            <c:ptCount val="1"/>
            <c:pt idx="0">
              <c:v>PG2 - PSMM Operational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629164847925361"/>
          <c:y val="0.2273555636053968"/>
          <c:w val="0.46070741416195826"/>
          <c:h val="0.70054311007734205"/>
        </c:manualLayout>
      </c:layout>
      <c:radarChart>
        <c:radarStyle val="marker"/>
        <c:varyColors val="0"/>
        <c:ser>
          <c:idx val="3"/>
          <c:order val="0"/>
          <c:spPr>
            <a:ln w="28575" cap="rnd">
              <a:solidFill>
                <a:srgbClr val="0033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'PG2'!$B$15:$B$22</c:f>
              <c:strCache>
                <c:ptCount val="8"/>
                <c:pt idx="0">
                  <c:v>Program</c:v>
                </c:pt>
                <c:pt idx="1">
                  <c:v>Resources</c:v>
                </c:pt>
                <c:pt idx="2">
                  <c:v>SDL</c:v>
                </c:pt>
                <c:pt idx="3">
                  <c:v>PSIRT</c:v>
                </c:pt>
                <c:pt idx="4">
                  <c:v>Policy</c:v>
                </c:pt>
                <c:pt idx="5">
                  <c:v>Process</c:v>
                </c:pt>
                <c:pt idx="6">
                  <c:v>Training</c:v>
                </c:pt>
                <c:pt idx="7">
                  <c:v>Reporting / Tracking Tools</c:v>
                </c:pt>
              </c:strCache>
            </c:strRef>
          </c:cat>
          <c:val>
            <c:numRef>
              <c:f>'PG2'!$D$15:$D$22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53824536"/>
        <c:axId val="353830416"/>
        <c:extLst/>
      </c:radarChart>
      <c:catAx>
        <c:axId val="353824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830416"/>
        <c:crosses val="autoZero"/>
        <c:auto val="1"/>
        <c:lblAlgn val="ctr"/>
        <c:lblOffset val="100"/>
        <c:noMultiLvlLbl val="0"/>
      </c:catAx>
      <c:valAx>
        <c:axId val="353830416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5382453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'PG2'!$B$49</c:f>
          <c:strCache>
            <c:ptCount val="1"/>
            <c:pt idx="0">
              <c:v>PG2 - PSMM Technical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3"/>
          <c:order val="0"/>
          <c:tx>
            <c:v>Technical Parameters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'PG2'!$B$28:$B$37</c:f>
              <c:strCache>
                <c:ptCount val="10"/>
                <c:pt idx="0">
                  <c:v>Threat Modeling</c:v>
                </c:pt>
                <c:pt idx="1">
                  <c:v>Security Testing</c:v>
                </c:pt>
                <c:pt idx="2">
                  <c:v>Static Analysis</c:v>
                </c:pt>
                <c:pt idx="3">
                  <c:v>Dynamic Analysis</c:v>
                </c:pt>
                <c:pt idx="4">
                  <c:v>Fuzz Testing</c:v>
                </c:pt>
                <c:pt idx="5">
                  <c:v>Vulnerability Scans / Penetration Testing</c:v>
                </c:pt>
                <c:pt idx="6">
                  <c:v>Manual Code Reviews</c:v>
                </c:pt>
                <c:pt idx="7">
                  <c:v>Secure Coding Standards</c:v>
                </c:pt>
                <c:pt idx="8">
                  <c:v>Open Source / 3rd Party Libraries</c:v>
                </c:pt>
                <c:pt idx="9">
                  <c:v>Privacy</c:v>
                </c:pt>
              </c:strCache>
            </c:strRef>
          </c:cat>
          <c:val>
            <c:numRef>
              <c:f>'PG2'!$D$28:$D$37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53831592"/>
        <c:axId val="353826104"/>
        <c:extLst/>
      </c:radarChart>
      <c:catAx>
        <c:axId val="353831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826104"/>
        <c:crosses val="autoZero"/>
        <c:auto val="1"/>
        <c:lblAlgn val="ctr"/>
        <c:lblOffset val="100"/>
        <c:noMultiLvlLbl val="0"/>
      </c:catAx>
      <c:valAx>
        <c:axId val="353826104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53831592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'PG3'!$B$48</c:f>
          <c:strCache>
            <c:ptCount val="1"/>
            <c:pt idx="0">
              <c:v>PG3 - PSMM Operational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629164847925361"/>
          <c:y val="0.2273555636053968"/>
          <c:w val="0.46070741416195826"/>
          <c:h val="0.70054311007734205"/>
        </c:manualLayout>
      </c:layout>
      <c:radarChart>
        <c:radarStyle val="marker"/>
        <c:varyColors val="0"/>
        <c:ser>
          <c:idx val="3"/>
          <c:order val="0"/>
          <c:spPr>
            <a:ln w="28575" cap="rnd">
              <a:solidFill>
                <a:srgbClr val="0033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'PG3'!$B$15:$B$22</c:f>
              <c:strCache>
                <c:ptCount val="8"/>
                <c:pt idx="0">
                  <c:v>Program</c:v>
                </c:pt>
                <c:pt idx="1">
                  <c:v>Resources</c:v>
                </c:pt>
                <c:pt idx="2">
                  <c:v>SDL</c:v>
                </c:pt>
                <c:pt idx="3">
                  <c:v>PSIRT</c:v>
                </c:pt>
                <c:pt idx="4">
                  <c:v>Policy</c:v>
                </c:pt>
                <c:pt idx="5">
                  <c:v>Process</c:v>
                </c:pt>
                <c:pt idx="6">
                  <c:v>Training</c:v>
                </c:pt>
                <c:pt idx="7">
                  <c:v>Reporting / Tracking Tools</c:v>
                </c:pt>
              </c:strCache>
            </c:strRef>
          </c:cat>
          <c:val>
            <c:numRef>
              <c:f>'PG3'!$D$15:$D$22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53827672"/>
        <c:axId val="353826496"/>
        <c:extLst/>
      </c:radarChart>
      <c:catAx>
        <c:axId val="353827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826496"/>
        <c:crosses val="autoZero"/>
        <c:auto val="1"/>
        <c:lblAlgn val="ctr"/>
        <c:lblOffset val="100"/>
        <c:noMultiLvlLbl val="0"/>
      </c:catAx>
      <c:valAx>
        <c:axId val="353826496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53827672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'PG3'!$B$49</c:f>
          <c:strCache>
            <c:ptCount val="1"/>
            <c:pt idx="0">
              <c:v>PG3 - PSMM Technical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3"/>
          <c:order val="0"/>
          <c:tx>
            <c:v>Technical Parameters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'PG3'!$B$28:$B$37</c:f>
              <c:strCache>
                <c:ptCount val="10"/>
                <c:pt idx="0">
                  <c:v>Threat Modeling</c:v>
                </c:pt>
                <c:pt idx="1">
                  <c:v>Security Testing</c:v>
                </c:pt>
                <c:pt idx="2">
                  <c:v>Static Analysis</c:v>
                </c:pt>
                <c:pt idx="3">
                  <c:v>Dynamic Analysis</c:v>
                </c:pt>
                <c:pt idx="4">
                  <c:v>Fuzz Testing</c:v>
                </c:pt>
                <c:pt idx="5">
                  <c:v>Vulnerability Scans / Penetration Testing</c:v>
                </c:pt>
                <c:pt idx="6">
                  <c:v>Manual Code Reviews</c:v>
                </c:pt>
                <c:pt idx="7">
                  <c:v>Secure Coding Standards</c:v>
                </c:pt>
                <c:pt idx="8">
                  <c:v>Open Source / 3rd Party Libraries</c:v>
                </c:pt>
                <c:pt idx="9">
                  <c:v>Privacy</c:v>
                </c:pt>
              </c:strCache>
            </c:strRef>
          </c:cat>
          <c:val>
            <c:numRef>
              <c:f>'PG3'!$D$28:$D$37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53827280"/>
        <c:axId val="353829240"/>
        <c:extLst/>
      </c:radarChart>
      <c:catAx>
        <c:axId val="353827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829240"/>
        <c:crosses val="autoZero"/>
        <c:auto val="1"/>
        <c:lblAlgn val="ctr"/>
        <c:lblOffset val="100"/>
        <c:noMultiLvlLbl val="0"/>
      </c:catAx>
      <c:valAx>
        <c:axId val="353829240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5382728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'PG4'!$B$48</c:f>
          <c:strCache>
            <c:ptCount val="1"/>
            <c:pt idx="0">
              <c:v>PG4 - PSMM Operational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629164847925361"/>
          <c:y val="0.2273555636053968"/>
          <c:w val="0.46070741416195826"/>
          <c:h val="0.70054311007734205"/>
        </c:manualLayout>
      </c:layout>
      <c:radarChart>
        <c:radarStyle val="marker"/>
        <c:varyColors val="0"/>
        <c:ser>
          <c:idx val="3"/>
          <c:order val="0"/>
          <c:spPr>
            <a:ln w="28575" cap="rnd">
              <a:solidFill>
                <a:srgbClr val="0033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'PG4'!$B$15:$B$22</c:f>
              <c:strCache>
                <c:ptCount val="8"/>
                <c:pt idx="0">
                  <c:v>Program</c:v>
                </c:pt>
                <c:pt idx="1">
                  <c:v>Resources</c:v>
                </c:pt>
                <c:pt idx="2">
                  <c:v>SDL</c:v>
                </c:pt>
                <c:pt idx="3">
                  <c:v>PSIRT</c:v>
                </c:pt>
                <c:pt idx="4">
                  <c:v>Policy</c:v>
                </c:pt>
                <c:pt idx="5">
                  <c:v>Process</c:v>
                </c:pt>
                <c:pt idx="6">
                  <c:v>Training</c:v>
                </c:pt>
                <c:pt idx="7">
                  <c:v>Reporting / Tracking Tools</c:v>
                </c:pt>
              </c:strCache>
            </c:strRef>
          </c:cat>
          <c:val>
            <c:numRef>
              <c:f>'PG4'!$D$15:$D$22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53828456"/>
        <c:axId val="353830024"/>
        <c:extLst/>
      </c:radarChart>
      <c:catAx>
        <c:axId val="353828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830024"/>
        <c:crosses val="autoZero"/>
        <c:auto val="1"/>
        <c:lblAlgn val="ctr"/>
        <c:lblOffset val="100"/>
        <c:noMultiLvlLbl val="0"/>
      </c:catAx>
      <c:valAx>
        <c:axId val="353830024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5382845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'PG4'!$B$49</c:f>
          <c:strCache>
            <c:ptCount val="1"/>
            <c:pt idx="0">
              <c:v>PG4 - PSMM Technical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3"/>
          <c:order val="0"/>
          <c:tx>
            <c:v>Technical Parameters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'PG4'!$B$28:$B$37</c:f>
              <c:strCache>
                <c:ptCount val="10"/>
                <c:pt idx="0">
                  <c:v>Threat Modeling</c:v>
                </c:pt>
                <c:pt idx="1">
                  <c:v>Security Testing</c:v>
                </c:pt>
                <c:pt idx="2">
                  <c:v>Static Analysis</c:v>
                </c:pt>
                <c:pt idx="3">
                  <c:v>Dynamic Analysis</c:v>
                </c:pt>
                <c:pt idx="4">
                  <c:v>Fuzz Testing</c:v>
                </c:pt>
                <c:pt idx="5">
                  <c:v>Vulnerability Scans / Penetration Testing</c:v>
                </c:pt>
                <c:pt idx="6">
                  <c:v>Manual Code Reviews</c:v>
                </c:pt>
                <c:pt idx="7">
                  <c:v>Secure Coding Standards</c:v>
                </c:pt>
                <c:pt idx="8">
                  <c:v>Open Source / 3rd Party Libraries</c:v>
                </c:pt>
                <c:pt idx="9">
                  <c:v>Privacy</c:v>
                </c:pt>
              </c:strCache>
            </c:strRef>
          </c:cat>
          <c:val>
            <c:numRef>
              <c:f>'PG4'!$D$28:$D$37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56936824"/>
        <c:axId val="356937608"/>
        <c:extLst/>
      </c:radarChart>
      <c:catAx>
        <c:axId val="356936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937608"/>
        <c:crosses val="autoZero"/>
        <c:auto val="1"/>
        <c:lblAlgn val="ctr"/>
        <c:lblOffset val="100"/>
        <c:noMultiLvlLbl val="0"/>
      </c:catAx>
      <c:valAx>
        <c:axId val="356937608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5693682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'PG5'!$B$48</c:f>
          <c:strCache>
            <c:ptCount val="1"/>
            <c:pt idx="0">
              <c:v>PG5 - PSMM Operational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629164847925361"/>
          <c:y val="0.2273555636053968"/>
          <c:w val="0.46070741416195826"/>
          <c:h val="0.70054311007734205"/>
        </c:manualLayout>
      </c:layout>
      <c:radarChart>
        <c:radarStyle val="marker"/>
        <c:varyColors val="0"/>
        <c:ser>
          <c:idx val="3"/>
          <c:order val="0"/>
          <c:spPr>
            <a:ln w="28575" cap="rnd">
              <a:solidFill>
                <a:srgbClr val="0033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'PG5'!$B$15:$B$22</c:f>
              <c:strCache>
                <c:ptCount val="8"/>
                <c:pt idx="0">
                  <c:v>Program</c:v>
                </c:pt>
                <c:pt idx="1">
                  <c:v>Resources</c:v>
                </c:pt>
                <c:pt idx="2">
                  <c:v>SDL</c:v>
                </c:pt>
                <c:pt idx="3">
                  <c:v>PSIRT</c:v>
                </c:pt>
                <c:pt idx="4">
                  <c:v>Policy</c:v>
                </c:pt>
                <c:pt idx="5">
                  <c:v>Process</c:v>
                </c:pt>
                <c:pt idx="6">
                  <c:v>Training</c:v>
                </c:pt>
                <c:pt idx="7">
                  <c:v>Reporting / Tracking Tools</c:v>
                </c:pt>
              </c:strCache>
            </c:strRef>
          </c:cat>
          <c:val>
            <c:numRef>
              <c:f>'PG5'!$D$15:$D$22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56933688"/>
        <c:axId val="356940352"/>
        <c:extLst/>
      </c:radarChart>
      <c:catAx>
        <c:axId val="356933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940352"/>
        <c:crosses val="autoZero"/>
        <c:auto val="1"/>
        <c:lblAlgn val="ctr"/>
        <c:lblOffset val="100"/>
        <c:noMultiLvlLbl val="0"/>
      </c:catAx>
      <c:valAx>
        <c:axId val="356940352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56933688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'PG5'!$B$49</c:f>
          <c:strCache>
            <c:ptCount val="1"/>
            <c:pt idx="0">
              <c:v>PG5 - PSMM Technical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3"/>
          <c:order val="0"/>
          <c:tx>
            <c:v>Technical Parameters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'PG5'!$B$28:$B$37</c:f>
              <c:strCache>
                <c:ptCount val="10"/>
                <c:pt idx="0">
                  <c:v>Threat Modeling</c:v>
                </c:pt>
                <c:pt idx="1">
                  <c:v>Security Testing</c:v>
                </c:pt>
                <c:pt idx="2">
                  <c:v>Static Analysis</c:v>
                </c:pt>
                <c:pt idx="3">
                  <c:v>Dynamic Analysis</c:v>
                </c:pt>
                <c:pt idx="4">
                  <c:v>Fuzz Testing</c:v>
                </c:pt>
                <c:pt idx="5">
                  <c:v>Vulnerability Scans / Penetration Testing</c:v>
                </c:pt>
                <c:pt idx="6">
                  <c:v>Manual Code Reviews</c:v>
                </c:pt>
                <c:pt idx="7">
                  <c:v>Secure Coding Standards</c:v>
                </c:pt>
                <c:pt idx="8">
                  <c:v>Open Source / 3rd Party Libraries</c:v>
                </c:pt>
                <c:pt idx="9">
                  <c:v>Privacy</c:v>
                </c:pt>
              </c:strCache>
            </c:strRef>
          </c:cat>
          <c:val>
            <c:numRef>
              <c:f>'PG5'!$D$28:$D$37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56939176"/>
        <c:axId val="356938392"/>
        <c:extLst/>
      </c:radarChart>
      <c:catAx>
        <c:axId val="356939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938392"/>
        <c:crosses val="autoZero"/>
        <c:auto val="1"/>
        <c:lblAlgn val="ctr"/>
        <c:lblOffset val="100"/>
        <c:noMultiLvlLbl val="0"/>
      </c:catAx>
      <c:valAx>
        <c:axId val="356938392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5693917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'PG6'!$B$48</c:f>
          <c:strCache>
            <c:ptCount val="1"/>
            <c:pt idx="0">
              <c:v>PG6 - PSMM Operational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629164847925361"/>
          <c:y val="0.2273555636053968"/>
          <c:w val="0.46070741416195826"/>
          <c:h val="0.70054311007734205"/>
        </c:manualLayout>
      </c:layout>
      <c:radarChart>
        <c:radarStyle val="marker"/>
        <c:varyColors val="0"/>
        <c:ser>
          <c:idx val="3"/>
          <c:order val="0"/>
          <c:spPr>
            <a:ln w="28575" cap="rnd">
              <a:solidFill>
                <a:srgbClr val="0033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'PG6'!$B$15:$B$22</c:f>
              <c:strCache>
                <c:ptCount val="8"/>
                <c:pt idx="0">
                  <c:v>Program</c:v>
                </c:pt>
                <c:pt idx="1">
                  <c:v>Resources</c:v>
                </c:pt>
                <c:pt idx="2">
                  <c:v>SDL</c:v>
                </c:pt>
                <c:pt idx="3">
                  <c:v>PSIRT</c:v>
                </c:pt>
                <c:pt idx="4">
                  <c:v>Policy</c:v>
                </c:pt>
                <c:pt idx="5">
                  <c:v>Process</c:v>
                </c:pt>
                <c:pt idx="6">
                  <c:v>Training</c:v>
                </c:pt>
                <c:pt idx="7">
                  <c:v>Reporting / Tracking Tools</c:v>
                </c:pt>
              </c:strCache>
            </c:strRef>
          </c:cat>
          <c:val>
            <c:numRef>
              <c:f>'PG6'!$D$15:$D$22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56939568"/>
        <c:axId val="356939960"/>
        <c:extLst/>
      </c:radarChart>
      <c:catAx>
        <c:axId val="356939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939960"/>
        <c:crosses val="autoZero"/>
        <c:auto val="1"/>
        <c:lblAlgn val="ctr"/>
        <c:lblOffset val="100"/>
        <c:noMultiLvlLbl val="0"/>
      </c:catAx>
      <c:valAx>
        <c:axId val="356939960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56939568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'PG6'!$B$49</c:f>
          <c:strCache>
            <c:ptCount val="1"/>
            <c:pt idx="0">
              <c:v>PG6 - PSMM Technical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3"/>
          <c:order val="0"/>
          <c:tx>
            <c:v>Technical Parameters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'PG6'!$B$28:$B$37</c:f>
              <c:strCache>
                <c:ptCount val="10"/>
                <c:pt idx="0">
                  <c:v>Threat Modeling</c:v>
                </c:pt>
                <c:pt idx="1">
                  <c:v>Security Testing</c:v>
                </c:pt>
                <c:pt idx="2">
                  <c:v>Static Analysis</c:v>
                </c:pt>
                <c:pt idx="3">
                  <c:v>Dynamic Analysis</c:v>
                </c:pt>
                <c:pt idx="4">
                  <c:v>Fuzz Testing</c:v>
                </c:pt>
                <c:pt idx="5">
                  <c:v>Vulnerability Scans / Penetration Testing</c:v>
                </c:pt>
                <c:pt idx="6">
                  <c:v>Manual Code Reviews</c:v>
                </c:pt>
                <c:pt idx="7">
                  <c:v>Secure Coding Standards</c:v>
                </c:pt>
                <c:pt idx="8">
                  <c:v>Open Source / 3rd Party Libraries</c:v>
                </c:pt>
                <c:pt idx="9">
                  <c:v>Privacy</c:v>
                </c:pt>
              </c:strCache>
            </c:strRef>
          </c:cat>
          <c:val>
            <c:numRef>
              <c:f>'PG6'!$D$28:$D$37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56938784"/>
        <c:axId val="356941136"/>
        <c:extLst/>
      </c:radarChart>
      <c:catAx>
        <c:axId val="356938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941136"/>
        <c:crosses val="autoZero"/>
        <c:auto val="1"/>
        <c:lblAlgn val="ctr"/>
        <c:lblOffset val="100"/>
        <c:noMultiLvlLbl val="0"/>
      </c:catAx>
      <c:valAx>
        <c:axId val="356941136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5693878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'BU ABC Scorecard'!$B$49</c:f>
          <c:strCache>
            <c:ptCount val="1"/>
            <c:pt idx="0">
              <c:v>ABC - PSMM Technical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3"/>
          <c:order val="0"/>
          <c:tx>
            <c:v>Technical Parameters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 ABC Scorecard'!$B$26:$B$35</c:f>
              <c:strCache>
                <c:ptCount val="10"/>
                <c:pt idx="0">
                  <c:v>Security Requirements Plan / DoD</c:v>
                </c:pt>
                <c:pt idx="1">
                  <c:v>Architecture and Design Reviews</c:v>
                </c:pt>
                <c:pt idx="2">
                  <c:v>Threat Modeling</c:v>
                </c:pt>
                <c:pt idx="3">
                  <c:v>Security Testing</c:v>
                </c:pt>
                <c:pt idx="4">
                  <c:v>Static Analysis</c:v>
                </c:pt>
                <c:pt idx="5">
                  <c:v>Dynamic Analysis</c:v>
                </c:pt>
                <c:pt idx="6">
                  <c:v>Fuzz Testing</c:v>
                </c:pt>
                <c:pt idx="7">
                  <c:v>Vulnerability Scans / Penetration Testing</c:v>
                </c:pt>
                <c:pt idx="8">
                  <c:v>Manual Code Reviews</c:v>
                </c:pt>
                <c:pt idx="9">
                  <c:v>Secure Coding Standards</c:v>
                </c:pt>
              </c:strCache>
            </c:strRef>
          </c:cat>
          <c:val>
            <c:numRef>
              <c:f>'BU ABC Scorecard'!$D$26:$D$35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62731024"/>
        <c:axId val="262733768"/>
        <c:extLst/>
      </c:radarChart>
      <c:catAx>
        <c:axId val="262731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2733768"/>
        <c:crosses val="autoZero"/>
        <c:auto val="1"/>
        <c:lblAlgn val="ctr"/>
        <c:lblOffset val="100"/>
        <c:noMultiLvlLbl val="0"/>
      </c:catAx>
      <c:valAx>
        <c:axId val="262733768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6273102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'PG7'!$B$48</c:f>
          <c:strCache>
            <c:ptCount val="1"/>
            <c:pt idx="0">
              <c:v>PG7 - PSMM Operational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629164847925361"/>
          <c:y val="0.2273555636053968"/>
          <c:w val="0.46070741416195826"/>
          <c:h val="0.70054311007734205"/>
        </c:manualLayout>
      </c:layout>
      <c:radarChart>
        <c:radarStyle val="marker"/>
        <c:varyColors val="0"/>
        <c:ser>
          <c:idx val="3"/>
          <c:order val="0"/>
          <c:spPr>
            <a:ln w="28575" cap="rnd">
              <a:solidFill>
                <a:srgbClr val="0033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'PG7'!$B$15:$B$22</c:f>
              <c:strCache>
                <c:ptCount val="8"/>
                <c:pt idx="0">
                  <c:v>Program</c:v>
                </c:pt>
                <c:pt idx="1">
                  <c:v>Resources</c:v>
                </c:pt>
                <c:pt idx="2">
                  <c:v>SDL</c:v>
                </c:pt>
                <c:pt idx="3">
                  <c:v>PSIRT</c:v>
                </c:pt>
                <c:pt idx="4">
                  <c:v>Policy</c:v>
                </c:pt>
                <c:pt idx="5">
                  <c:v>Process</c:v>
                </c:pt>
                <c:pt idx="6">
                  <c:v>Training</c:v>
                </c:pt>
                <c:pt idx="7">
                  <c:v>Reporting / Tracking Tools</c:v>
                </c:pt>
              </c:strCache>
            </c:strRef>
          </c:cat>
          <c:val>
            <c:numRef>
              <c:f>'PG7'!$D$15:$D$22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56934472"/>
        <c:axId val="356935256"/>
        <c:extLst/>
      </c:radarChart>
      <c:catAx>
        <c:axId val="356934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935256"/>
        <c:crosses val="autoZero"/>
        <c:auto val="1"/>
        <c:lblAlgn val="ctr"/>
        <c:lblOffset val="100"/>
        <c:noMultiLvlLbl val="0"/>
      </c:catAx>
      <c:valAx>
        <c:axId val="356935256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56934472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'PG7'!$B$49</c:f>
          <c:strCache>
            <c:ptCount val="1"/>
            <c:pt idx="0">
              <c:v>PG7 - PSMM Technical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3"/>
          <c:order val="0"/>
          <c:tx>
            <c:v>Technical Parameters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'PG7'!$B$28:$B$37</c:f>
              <c:strCache>
                <c:ptCount val="10"/>
                <c:pt idx="0">
                  <c:v>Threat Modeling</c:v>
                </c:pt>
                <c:pt idx="1">
                  <c:v>Security Testing</c:v>
                </c:pt>
                <c:pt idx="2">
                  <c:v>Static Analysis</c:v>
                </c:pt>
                <c:pt idx="3">
                  <c:v>Dynamic Analysis</c:v>
                </c:pt>
                <c:pt idx="4">
                  <c:v>Fuzz Testing</c:v>
                </c:pt>
                <c:pt idx="5">
                  <c:v>Vulnerability Scans / Penetration Testing</c:v>
                </c:pt>
                <c:pt idx="6">
                  <c:v>Manual Code Reviews</c:v>
                </c:pt>
                <c:pt idx="7">
                  <c:v>Secure Coding Standards</c:v>
                </c:pt>
                <c:pt idx="8">
                  <c:v>Open Source / 3rd Party Libraries</c:v>
                </c:pt>
                <c:pt idx="9">
                  <c:v>Privacy</c:v>
                </c:pt>
              </c:strCache>
            </c:strRef>
          </c:cat>
          <c:val>
            <c:numRef>
              <c:f>'PG7'!$D$28:$D$37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56936040"/>
        <c:axId val="356937216"/>
        <c:extLst/>
      </c:radarChart>
      <c:catAx>
        <c:axId val="356936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937216"/>
        <c:crosses val="autoZero"/>
        <c:auto val="1"/>
        <c:lblAlgn val="ctr"/>
        <c:lblOffset val="100"/>
        <c:noMultiLvlLbl val="0"/>
      </c:catAx>
      <c:valAx>
        <c:axId val="356937216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5693604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'PG8'!$B$48</c:f>
          <c:strCache>
            <c:ptCount val="1"/>
            <c:pt idx="0">
              <c:v>PG8 - PSMM Operational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629164847925361"/>
          <c:y val="0.2273555636053968"/>
          <c:w val="0.46070741416195826"/>
          <c:h val="0.70054311007734205"/>
        </c:manualLayout>
      </c:layout>
      <c:radarChart>
        <c:radarStyle val="marker"/>
        <c:varyColors val="0"/>
        <c:ser>
          <c:idx val="3"/>
          <c:order val="0"/>
          <c:spPr>
            <a:ln w="28575" cap="rnd">
              <a:solidFill>
                <a:srgbClr val="0033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'PG8'!$B$15:$B$22</c:f>
              <c:strCache>
                <c:ptCount val="8"/>
                <c:pt idx="0">
                  <c:v>Program</c:v>
                </c:pt>
                <c:pt idx="1">
                  <c:v>Resources</c:v>
                </c:pt>
                <c:pt idx="2">
                  <c:v>SDL</c:v>
                </c:pt>
                <c:pt idx="3">
                  <c:v>PSIRT</c:v>
                </c:pt>
                <c:pt idx="4">
                  <c:v>Policy</c:v>
                </c:pt>
                <c:pt idx="5">
                  <c:v>Process</c:v>
                </c:pt>
                <c:pt idx="6">
                  <c:v>Training</c:v>
                </c:pt>
                <c:pt idx="7">
                  <c:v>Reporting / Tracking Tools</c:v>
                </c:pt>
              </c:strCache>
            </c:strRef>
          </c:cat>
          <c:val>
            <c:numRef>
              <c:f>'PG8'!$D$15:$D$22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56999688"/>
        <c:axId val="356994592"/>
        <c:extLst/>
      </c:radarChart>
      <c:catAx>
        <c:axId val="356999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994592"/>
        <c:crosses val="autoZero"/>
        <c:auto val="1"/>
        <c:lblAlgn val="ctr"/>
        <c:lblOffset val="100"/>
        <c:noMultiLvlLbl val="0"/>
      </c:catAx>
      <c:valAx>
        <c:axId val="356994592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56999688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'PG8'!$B$49</c:f>
          <c:strCache>
            <c:ptCount val="1"/>
            <c:pt idx="0">
              <c:v>PG8 - PSMM Technical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3"/>
          <c:order val="0"/>
          <c:tx>
            <c:v>Technical Parameters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'PG8'!$B$28:$B$37</c:f>
              <c:strCache>
                <c:ptCount val="10"/>
                <c:pt idx="0">
                  <c:v>Threat Modeling</c:v>
                </c:pt>
                <c:pt idx="1">
                  <c:v>Security Testing</c:v>
                </c:pt>
                <c:pt idx="2">
                  <c:v>Static Analysis</c:v>
                </c:pt>
                <c:pt idx="3">
                  <c:v>Dynamic Analysis</c:v>
                </c:pt>
                <c:pt idx="4">
                  <c:v>Fuzz Testing</c:v>
                </c:pt>
                <c:pt idx="5">
                  <c:v>Vulnerability Scans / Penetration Testing</c:v>
                </c:pt>
                <c:pt idx="6">
                  <c:v>Manual Code Reviews</c:v>
                </c:pt>
                <c:pt idx="7">
                  <c:v>Secure Coding Standards</c:v>
                </c:pt>
                <c:pt idx="8">
                  <c:v>Open Source / 3rd Party Libraries</c:v>
                </c:pt>
                <c:pt idx="9">
                  <c:v>Privacy</c:v>
                </c:pt>
              </c:strCache>
            </c:strRef>
          </c:cat>
          <c:val>
            <c:numRef>
              <c:f>'PG8'!$D$28:$D$37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56996160"/>
        <c:axId val="357000472"/>
        <c:extLst/>
      </c:radarChart>
      <c:catAx>
        <c:axId val="356996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000472"/>
        <c:crosses val="autoZero"/>
        <c:auto val="1"/>
        <c:lblAlgn val="ctr"/>
        <c:lblOffset val="100"/>
        <c:noMultiLvlLbl val="0"/>
      </c:catAx>
      <c:valAx>
        <c:axId val="357000472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5699616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'Product Scorecard'!$B$34</c:f>
          <c:strCache>
            <c:ptCount val="1"/>
            <c:pt idx="0">
              <c:v>PROD - PSMM Technical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3"/>
          <c:order val="0"/>
          <c:tx>
            <c:v>Technical Parameters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'Product Scorecard'!$B$15:$B$26</c:f>
              <c:strCache>
                <c:ptCount val="12"/>
                <c:pt idx="0">
                  <c:v>Security Requirements Plan/DoD</c:v>
                </c:pt>
                <c:pt idx="1">
                  <c:v>Architecture and Design Reviews</c:v>
                </c:pt>
                <c:pt idx="2">
                  <c:v>Threat Modeling</c:v>
                </c:pt>
                <c:pt idx="3">
                  <c:v>Security Testing</c:v>
                </c:pt>
                <c:pt idx="4">
                  <c:v>Static Analysis</c:v>
                </c:pt>
                <c:pt idx="5">
                  <c:v>Dynamic Analysis</c:v>
                </c:pt>
                <c:pt idx="6">
                  <c:v>Fuzz Testing</c:v>
                </c:pt>
                <c:pt idx="7">
                  <c:v>Vulnerability Scans / Penetration Testing</c:v>
                </c:pt>
                <c:pt idx="8">
                  <c:v>Manual Code Reviews</c:v>
                </c:pt>
                <c:pt idx="9">
                  <c:v>Secure Coding Standards</c:v>
                </c:pt>
                <c:pt idx="10">
                  <c:v>Open Source / 3rd Party Libraries</c:v>
                </c:pt>
                <c:pt idx="11">
                  <c:v>Privacy</c:v>
                </c:pt>
              </c:strCache>
            </c:strRef>
          </c:cat>
          <c:val>
            <c:numRef>
              <c:f>'Product Scorecard'!$D$15:$D$26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57000864"/>
        <c:axId val="356993024"/>
        <c:extLst/>
      </c:radarChart>
      <c:catAx>
        <c:axId val="357000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993024"/>
        <c:crosses val="autoZero"/>
        <c:auto val="1"/>
        <c:lblAlgn val="ctr"/>
        <c:lblOffset val="100"/>
        <c:noMultiLvlLbl val="0"/>
      </c:catAx>
      <c:valAx>
        <c:axId val="356993024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5700086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'Product A Scorecard'!$B$34</c:f>
          <c:strCache>
            <c:ptCount val="1"/>
            <c:pt idx="0">
              <c:v>PA - PSMM Technical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3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'Product A Scorecard'!$B$15:$B$26</c:f>
              <c:strCache>
                <c:ptCount val="12"/>
                <c:pt idx="0">
                  <c:v>Security Requirements Plan</c:v>
                </c:pt>
                <c:pt idx="1">
                  <c:v>Architecture and Design Reviews</c:v>
                </c:pt>
                <c:pt idx="2">
                  <c:v>Threat Modeling</c:v>
                </c:pt>
                <c:pt idx="3">
                  <c:v>Security Testing</c:v>
                </c:pt>
                <c:pt idx="4">
                  <c:v>Static Analysis</c:v>
                </c:pt>
                <c:pt idx="5">
                  <c:v>Dynamic Analysis</c:v>
                </c:pt>
                <c:pt idx="6">
                  <c:v>Fuzz Testing</c:v>
                </c:pt>
                <c:pt idx="7">
                  <c:v>Vulnerability Scans / Penetration Testing</c:v>
                </c:pt>
                <c:pt idx="8">
                  <c:v>Manual Code Reviews</c:v>
                </c:pt>
                <c:pt idx="9">
                  <c:v>Secure Coding Standards</c:v>
                </c:pt>
                <c:pt idx="10">
                  <c:v>Open Source / 3rd Party Libraries</c:v>
                </c:pt>
                <c:pt idx="11">
                  <c:v>Privacy</c:v>
                </c:pt>
              </c:strCache>
            </c:strRef>
          </c:cat>
          <c:val>
            <c:numRef>
              <c:f>'Product A Scorecard'!$D$15:$D$26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56998512"/>
        <c:axId val="357001648"/>
        <c:extLst/>
      </c:radarChart>
      <c:catAx>
        <c:axId val="356998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001648"/>
        <c:crosses val="autoZero"/>
        <c:auto val="1"/>
        <c:lblAlgn val="ctr"/>
        <c:lblOffset val="100"/>
        <c:noMultiLvlLbl val="0"/>
      </c:catAx>
      <c:valAx>
        <c:axId val="357001648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56998512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'All BU ABC PGs'!$AI$48</c:f>
          <c:strCache>
            <c:ptCount val="1"/>
            <c:pt idx="0">
              <c:v>PSMM From Product Data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62732592"/>
        <c:axId val="2627341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'All BU ABC PGs'!$AJ$49</c15:sqref>
                        </c15:formulaRef>
                      </c:ext>
                    </c:extLst>
                    <c:strCache>
                      <c:ptCount val="1"/>
                      <c:pt idx="0">
                        <c:v>Volume</c:v>
                      </c:pt>
                    </c:strCache>
                  </c:strRef>
                </c:tx>
                <c:spPr>
                  <a:noFill/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'All BU ABC PGs'!$AI$50:$AI$55</c15:sqref>
                        </c15:formulaRef>
                      </c:ext>
                    </c:extLst>
                    <c:strCache>
                      <c:ptCount val="6"/>
                      <c:pt idx="0">
                        <c:v>  PG 1</c:v>
                      </c:pt>
                      <c:pt idx="1">
                        <c:v>PG 2</c:v>
                      </c:pt>
                      <c:pt idx="2">
                        <c:v>PG 3</c:v>
                      </c:pt>
                      <c:pt idx="3">
                        <c:v>PG 4</c:v>
                      </c:pt>
                      <c:pt idx="4">
                        <c:v>PG 5</c:v>
                      </c:pt>
                      <c:pt idx="5">
                        <c:v>PG 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'All BU ABC PGs'!$AJ$50:$AJ$55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BarSeries>
          </c:ext>
        </c:extLst>
      </c:barChart>
      <c:stockChart>
        <c:ser>
          <c:idx val="1"/>
          <c:order val="1"/>
          <c:tx>
            <c:strRef>
              <c:f>'All BU ABC PGs'!$AK$49</c:f>
              <c:strCache>
                <c:ptCount val="1"/>
                <c:pt idx="0">
                  <c:v>Open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'All BU ABC PGs'!$AI$50:$AI$55</c:f>
              <c:strCache>
                <c:ptCount val="6"/>
                <c:pt idx="0">
                  <c:v>  PG 1</c:v>
                </c:pt>
                <c:pt idx="1">
                  <c:v>PG 2</c:v>
                </c:pt>
                <c:pt idx="2">
                  <c:v>PG 3</c:v>
                </c:pt>
                <c:pt idx="3">
                  <c:v>PG 4</c:v>
                </c:pt>
                <c:pt idx="4">
                  <c:v>PG 5</c:v>
                </c:pt>
                <c:pt idx="5">
                  <c:v>PG 6</c:v>
                </c:pt>
              </c:strCache>
            </c:strRef>
          </c:cat>
          <c:val>
            <c:numRef>
              <c:f>'All BU ABC PGs'!$AK$50:$AK$55</c:f>
              <c:numCache>
                <c:formatCode>0.0</c:formatCode>
                <c:ptCount val="6"/>
                <c:pt idx="0">
                  <c:v>3.45</c:v>
                </c:pt>
                <c:pt idx="1">
                  <c:v>3.0581717451523547</c:v>
                </c:pt>
                <c:pt idx="2">
                  <c:v>2.1187499999999999</c:v>
                </c:pt>
                <c:pt idx="3">
                  <c:v>2.1100000000000003</c:v>
                </c:pt>
                <c:pt idx="4">
                  <c:v>2.8</c:v>
                </c:pt>
                <c:pt idx="5">
                  <c:v>3.5472222222222221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'All BU ABC PGs'!$AL$49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'All BU ABC PGs'!$AI$50:$AI$55</c:f>
              <c:strCache>
                <c:ptCount val="6"/>
                <c:pt idx="0">
                  <c:v>  PG 1</c:v>
                </c:pt>
                <c:pt idx="1">
                  <c:v>PG 2</c:v>
                </c:pt>
                <c:pt idx="2">
                  <c:v>PG 3</c:v>
                </c:pt>
                <c:pt idx="3">
                  <c:v>PG 4</c:v>
                </c:pt>
                <c:pt idx="4">
                  <c:v>PG 5</c:v>
                </c:pt>
                <c:pt idx="5">
                  <c:v>PG 6</c:v>
                </c:pt>
              </c:strCache>
            </c:strRef>
          </c:cat>
          <c:val>
            <c:numRef>
              <c:f>'All BU ABC PGs'!$AL$50:$AL$55</c:f>
              <c:numCache>
                <c:formatCode>0.0</c:formatCode>
                <c:ptCount val="6"/>
                <c:pt idx="0">
                  <c:v>4.3499999999999996</c:v>
                </c:pt>
                <c:pt idx="1">
                  <c:v>4.1578947368421053</c:v>
                </c:pt>
                <c:pt idx="2">
                  <c:v>2.95</c:v>
                </c:pt>
                <c:pt idx="3">
                  <c:v>2.9</c:v>
                </c:pt>
                <c:pt idx="4">
                  <c:v>3</c:v>
                </c:pt>
                <c:pt idx="5">
                  <c:v>4.0999999999999996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'All BU ABC PGs'!$AM$49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'All BU ABC PGs'!$AI$50:$AI$55</c:f>
              <c:strCache>
                <c:ptCount val="6"/>
                <c:pt idx="0">
                  <c:v>  PG 1</c:v>
                </c:pt>
                <c:pt idx="1">
                  <c:v>PG 2</c:v>
                </c:pt>
                <c:pt idx="2">
                  <c:v>PG 3</c:v>
                </c:pt>
                <c:pt idx="3">
                  <c:v>PG 4</c:v>
                </c:pt>
                <c:pt idx="4">
                  <c:v>PG 5</c:v>
                </c:pt>
                <c:pt idx="5">
                  <c:v>PG 6</c:v>
                </c:pt>
              </c:strCache>
            </c:strRef>
          </c:cat>
          <c:val>
            <c:numRef>
              <c:f>'All BU ABC PGs'!$AM$50:$AM$55</c:f>
              <c:numCache>
                <c:formatCode>0.0</c:formatCode>
                <c:ptCount val="6"/>
                <c:pt idx="0">
                  <c:v>2.5</c:v>
                </c:pt>
                <c:pt idx="1">
                  <c:v>2.1052631578947367</c:v>
                </c:pt>
                <c:pt idx="2">
                  <c:v>1.45</c:v>
                </c:pt>
                <c:pt idx="3">
                  <c:v>1.1499999999999999</c:v>
                </c:pt>
                <c:pt idx="4">
                  <c:v>2</c:v>
                </c:pt>
                <c:pt idx="5">
                  <c:v>2.95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'All BU ABC PGs'!$AN$49</c:f>
              <c:strCache>
                <c:ptCount val="1"/>
                <c:pt idx="0">
                  <c:v>Close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'All BU ABC PGs'!$AI$50:$AI$55</c:f>
              <c:strCache>
                <c:ptCount val="6"/>
                <c:pt idx="0">
                  <c:v>  PG 1</c:v>
                </c:pt>
                <c:pt idx="1">
                  <c:v>PG 2</c:v>
                </c:pt>
                <c:pt idx="2">
                  <c:v>PG 3</c:v>
                </c:pt>
                <c:pt idx="3">
                  <c:v>PG 4</c:v>
                </c:pt>
                <c:pt idx="4">
                  <c:v>PG 5</c:v>
                </c:pt>
                <c:pt idx="5">
                  <c:v>PG 6</c:v>
                </c:pt>
              </c:strCache>
            </c:strRef>
          </c:cat>
          <c:val>
            <c:numRef>
              <c:f>'All BU ABC PGs'!$AN$50:$AN$55</c:f>
              <c:numCache>
                <c:formatCode>0.0</c:formatCode>
                <c:ptCount val="6"/>
                <c:pt idx="0">
                  <c:v>3.45</c:v>
                </c:pt>
                <c:pt idx="1">
                  <c:v>3.0581717451523547</c:v>
                </c:pt>
                <c:pt idx="2">
                  <c:v>2.1187499999999999</c:v>
                </c:pt>
                <c:pt idx="3">
                  <c:v>2.1100000000000003</c:v>
                </c:pt>
                <c:pt idx="4">
                  <c:v>2.8</c:v>
                </c:pt>
                <c:pt idx="5">
                  <c:v>3.5472222222222221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381000" cap="flat" cmpd="sng" algn="ctr">
              <a:solidFill>
                <a:srgbClr val="1E4A92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127000" cap="flat" cmpd="sng" algn="ctr">
                <a:solidFill>
                  <a:srgbClr val="CC706E"/>
                </a:solidFill>
                <a:round/>
              </a:ln>
              <a:effectLst/>
            </c:spPr>
          </c:downBars>
        </c:upDownBars>
        <c:axId val="355477440"/>
        <c:axId val="355481752"/>
      </c:stockChart>
      <c:catAx>
        <c:axId val="26273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2734160"/>
        <c:crosses val="autoZero"/>
        <c:auto val="1"/>
        <c:lblAlgn val="ctr"/>
        <c:lblOffset val="100"/>
        <c:noMultiLvlLbl val="0"/>
      </c:catAx>
      <c:valAx>
        <c:axId val="26273416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262732592"/>
        <c:crosses val="autoZero"/>
        <c:crossBetween val="between"/>
      </c:valAx>
      <c:valAx>
        <c:axId val="355481752"/>
        <c:scaling>
          <c:orientation val="minMax"/>
          <c:max val="5.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>
                  <a:effectLst/>
                </a:endParaRPr>
              </a:p>
              <a:p>
                <a:pPr>
                  <a:defRPr/>
                </a:pPr>
                <a:endParaRPr lang="en-US">
                  <a:effectLst/>
                </a:endParaRPr>
              </a:p>
              <a:p>
                <a:pPr>
                  <a:defRPr/>
                </a:pPr>
                <a:endParaRPr lang="en-US">
                  <a:effectLst/>
                </a:endParaRPr>
              </a:p>
              <a:p>
                <a:pPr>
                  <a:defRPr/>
                </a:pPr>
                <a:endParaRPr lang="en-US">
                  <a:effectLst/>
                </a:endParaRPr>
              </a:p>
              <a:p>
                <a:pPr>
                  <a:defRPr/>
                </a:pPr>
                <a:endParaRPr lang="en-US">
                  <a:effectLst/>
                </a:endParaRPr>
              </a:p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PS Maturity Level</a:t>
                </a:r>
                <a:endParaRPr lang="en-US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477440"/>
        <c:crosses val="max"/>
        <c:crossBetween val="between"/>
        <c:majorUnit val="1"/>
        <c:minorUnit val="0.5"/>
      </c:valAx>
      <c:catAx>
        <c:axId val="3554774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5548175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'All BU ABC PGs'!$AI$116</c:f>
          <c:strCache>
            <c:ptCount val="1"/>
            <c:pt idx="0">
              <c:v>PSMM From PSG Estimates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55479792"/>
        <c:axId val="3554782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'All BU ABC PGs'!$AJ$117</c15:sqref>
                        </c15:formulaRef>
                      </c:ext>
                    </c:extLst>
                    <c:strCache>
                      <c:ptCount val="1"/>
                      <c:pt idx="0">
                        <c:v>Volume</c:v>
                      </c:pt>
                    </c:strCache>
                  </c:strRef>
                </c:tx>
                <c:spPr>
                  <a:noFill/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'All BU ABC PGs'!$AI$118:$AI$123</c15:sqref>
                        </c15:formulaRef>
                      </c:ext>
                    </c:extLst>
                    <c:strCache>
                      <c:ptCount val="6"/>
                      <c:pt idx="0">
                        <c:v>  PG 1</c:v>
                      </c:pt>
                      <c:pt idx="1">
                        <c:v>PG 2</c:v>
                      </c:pt>
                      <c:pt idx="2">
                        <c:v>PG 3</c:v>
                      </c:pt>
                      <c:pt idx="3">
                        <c:v>PG 4</c:v>
                      </c:pt>
                      <c:pt idx="4">
                        <c:v>PG 5</c:v>
                      </c:pt>
                      <c:pt idx="5">
                        <c:v>PG 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'All BU ABC PGs'!$AJ$118:$AJ$123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BarSeries>
          </c:ext>
        </c:extLst>
      </c:barChart>
      <c:stockChart>
        <c:ser>
          <c:idx val="1"/>
          <c:order val="1"/>
          <c:tx>
            <c:strRef>
              <c:f>'All BU ABC PGs'!$AK$117</c:f>
              <c:strCache>
                <c:ptCount val="1"/>
                <c:pt idx="0">
                  <c:v>Open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'All BU ABC PGs'!$AI$118:$AI$123</c:f>
              <c:strCache>
                <c:ptCount val="6"/>
                <c:pt idx="0">
                  <c:v>  PG 1</c:v>
                </c:pt>
                <c:pt idx="1">
                  <c:v>PG 2</c:v>
                </c:pt>
                <c:pt idx="2">
                  <c:v>PG 3</c:v>
                </c:pt>
                <c:pt idx="3">
                  <c:v>PG 4</c:v>
                </c:pt>
                <c:pt idx="4">
                  <c:v>PG 5</c:v>
                </c:pt>
                <c:pt idx="5">
                  <c:v>PG 6</c:v>
                </c:pt>
              </c:strCache>
            </c:strRef>
          </c:cat>
          <c:val>
            <c:numRef>
              <c:f>'All BU ABC PGs'!$AK$118:$AK$123</c:f>
              <c:numCache>
                <c:formatCode>0.0</c:formatCode>
                <c:ptCount val="6"/>
                <c:pt idx="0">
                  <c:v>3.5</c:v>
                </c:pt>
                <c:pt idx="1">
                  <c:v>3</c:v>
                </c:pt>
                <c:pt idx="2">
                  <c:v>3.5</c:v>
                </c:pt>
                <c:pt idx="3">
                  <c:v>3</c:v>
                </c:pt>
                <c:pt idx="4">
                  <c:v>3.8</c:v>
                </c:pt>
                <c:pt idx="5">
                  <c:v>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'All BU ABC PGs'!$AL$117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'All BU ABC PGs'!$AI$118:$AI$123</c:f>
              <c:strCache>
                <c:ptCount val="6"/>
                <c:pt idx="0">
                  <c:v>  PG 1</c:v>
                </c:pt>
                <c:pt idx="1">
                  <c:v>PG 2</c:v>
                </c:pt>
                <c:pt idx="2">
                  <c:v>PG 3</c:v>
                </c:pt>
                <c:pt idx="3">
                  <c:v>PG 4</c:v>
                </c:pt>
                <c:pt idx="4">
                  <c:v>PG 5</c:v>
                </c:pt>
                <c:pt idx="5">
                  <c:v>PG 6</c:v>
                </c:pt>
              </c:strCache>
            </c:strRef>
          </c:cat>
          <c:val>
            <c:numRef>
              <c:f>'All BU ABC PGs'!$AL$118:$AL$123</c:f>
              <c:numCache>
                <c:formatCode>0.0</c:formatCode>
                <c:ptCount val="6"/>
                <c:pt idx="0">
                  <c:v>5</c:v>
                </c:pt>
                <c:pt idx="1">
                  <c:v>3.5</c:v>
                </c:pt>
                <c:pt idx="2">
                  <c:v>4.5</c:v>
                </c:pt>
                <c:pt idx="3">
                  <c:v>4.5</c:v>
                </c:pt>
                <c:pt idx="4">
                  <c:v>4</c:v>
                </c:pt>
                <c:pt idx="5">
                  <c:v>3.5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'All BU ABC PGs'!$AM$117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'All BU ABC PGs'!$AI$118:$AI$123</c:f>
              <c:strCache>
                <c:ptCount val="6"/>
                <c:pt idx="0">
                  <c:v>  PG 1</c:v>
                </c:pt>
                <c:pt idx="1">
                  <c:v>PG 2</c:v>
                </c:pt>
                <c:pt idx="2">
                  <c:v>PG 3</c:v>
                </c:pt>
                <c:pt idx="3">
                  <c:v>PG 4</c:v>
                </c:pt>
                <c:pt idx="4">
                  <c:v>PG 5</c:v>
                </c:pt>
                <c:pt idx="5">
                  <c:v>PG 6</c:v>
                </c:pt>
              </c:strCache>
            </c:strRef>
          </c:cat>
          <c:val>
            <c:numRef>
              <c:f>'All BU ABC PGs'!$AM$118:$AM$123</c:f>
              <c:numCache>
                <c:formatCode>0.0</c:formatCode>
                <c:ptCount val="6"/>
                <c:pt idx="0">
                  <c:v>2</c:v>
                </c:pt>
                <c:pt idx="1">
                  <c:v>2.5</c:v>
                </c:pt>
                <c:pt idx="2">
                  <c:v>2.5</c:v>
                </c:pt>
                <c:pt idx="3">
                  <c:v>1.5</c:v>
                </c:pt>
                <c:pt idx="4">
                  <c:v>3</c:v>
                </c:pt>
                <c:pt idx="5">
                  <c:v>1.5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'All BU ABC PGs'!$AN$117</c:f>
              <c:strCache>
                <c:ptCount val="1"/>
                <c:pt idx="0">
                  <c:v>Close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'All BU ABC PGs'!$AI$118:$AI$123</c:f>
              <c:strCache>
                <c:ptCount val="6"/>
                <c:pt idx="0">
                  <c:v>  PG 1</c:v>
                </c:pt>
                <c:pt idx="1">
                  <c:v>PG 2</c:v>
                </c:pt>
                <c:pt idx="2">
                  <c:v>PG 3</c:v>
                </c:pt>
                <c:pt idx="3">
                  <c:v>PG 4</c:v>
                </c:pt>
                <c:pt idx="4">
                  <c:v>PG 5</c:v>
                </c:pt>
                <c:pt idx="5">
                  <c:v>PG 6</c:v>
                </c:pt>
              </c:strCache>
            </c:strRef>
          </c:cat>
          <c:val>
            <c:numRef>
              <c:f>'All BU ABC PGs'!$AN$118:$AN$123</c:f>
              <c:numCache>
                <c:formatCode>0.0</c:formatCode>
                <c:ptCount val="6"/>
                <c:pt idx="0">
                  <c:v>3.5</c:v>
                </c:pt>
                <c:pt idx="1">
                  <c:v>3</c:v>
                </c:pt>
                <c:pt idx="2">
                  <c:v>3.5</c:v>
                </c:pt>
                <c:pt idx="3">
                  <c:v>3</c:v>
                </c:pt>
                <c:pt idx="4">
                  <c:v>3.8</c:v>
                </c:pt>
                <c:pt idx="5">
                  <c:v>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381000" cap="flat" cmpd="sng" algn="ctr">
              <a:solidFill>
                <a:srgbClr val="1E4A92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127000" cap="flat" cmpd="sng" algn="ctr">
                <a:solidFill>
                  <a:srgbClr val="CC706E"/>
                </a:solidFill>
                <a:round/>
              </a:ln>
              <a:effectLst/>
            </c:spPr>
          </c:downBars>
        </c:upDownBars>
        <c:axId val="355480968"/>
        <c:axId val="355479400"/>
      </c:stockChart>
      <c:catAx>
        <c:axId val="35547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478224"/>
        <c:crosses val="autoZero"/>
        <c:auto val="1"/>
        <c:lblAlgn val="ctr"/>
        <c:lblOffset val="100"/>
        <c:noMultiLvlLbl val="0"/>
      </c:catAx>
      <c:valAx>
        <c:axId val="355478224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55479792"/>
        <c:crosses val="autoZero"/>
        <c:crossBetween val="between"/>
      </c:valAx>
      <c:valAx>
        <c:axId val="355479400"/>
        <c:scaling>
          <c:orientation val="minMax"/>
          <c:max val="5.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 sz="1600" b="1"/>
              </a:p>
              <a:p>
                <a:pPr>
                  <a:defRPr sz="1600"/>
                </a:pPr>
                <a:endParaRPr lang="en-US" sz="1600" b="1"/>
              </a:p>
              <a:p>
                <a:pPr>
                  <a:defRPr sz="1600"/>
                </a:pPr>
                <a:endParaRPr lang="en-US" sz="1600" b="1"/>
              </a:p>
              <a:p>
                <a:pPr>
                  <a:defRPr sz="1600"/>
                </a:pPr>
                <a:endParaRPr lang="en-US" sz="1600" b="1"/>
              </a:p>
              <a:p>
                <a:pPr>
                  <a:defRPr sz="1600"/>
                </a:pPr>
                <a:endParaRPr lang="en-US" sz="1600" b="1"/>
              </a:p>
              <a:p>
                <a:pPr>
                  <a:defRPr sz="1600"/>
                </a:pPr>
                <a:r>
                  <a:rPr lang="en-US" sz="1600" b="1"/>
                  <a:t>PS Maturity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480968"/>
        <c:crosses val="max"/>
        <c:crossBetween val="between"/>
        <c:majorUnit val="1"/>
        <c:minorUnit val="0.5"/>
      </c:valAx>
      <c:catAx>
        <c:axId val="355480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479400"/>
        <c:crossesAt val="5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'All BU ABC PGs'!$AI$82</c:f>
          <c:strCache>
            <c:ptCount val="1"/>
            <c:pt idx="0">
              <c:v>PSMM From Product Group PSC Leads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55480576"/>
        <c:axId val="3554778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'All BU ABC PGs'!$AJ$49</c15:sqref>
                        </c15:formulaRef>
                      </c:ext>
                    </c:extLst>
                    <c:strCache>
                      <c:ptCount val="1"/>
                      <c:pt idx="0">
                        <c:v>Volume</c:v>
                      </c:pt>
                    </c:strCache>
                  </c:strRef>
                </c:tx>
                <c:spPr>
                  <a:noFill/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'All BU ABC PGs'!$AI$84:$AI$89</c15:sqref>
                        </c15:formulaRef>
                      </c:ext>
                    </c:extLst>
                    <c:strCache>
                      <c:ptCount val="6"/>
                      <c:pt idx="0">
                        <c:v>  PG 1</c:v>
                      </c:pt>
                      <c:pt idx="1">
                        <c:v>PG 2</c:v>
                      </c:pt>
                      <c:pt idx="2">
                        <c:v>PG 3</c:v>
                      </c:pt>
                      <c:pt idx="3">
                        <c:v>PG 4</c:v>
                      </c:pt>
                      <c:pt idx="4">
                        <c:v>PG 5</c:v>
                      </c:pt>
                      <c:pt idx="5">
                        <c:v>PG 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'All BU ABC PGs'!$AJ$84:$AJ$89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BarSeries>
          </c:ext>
        </c:extLst>
      </c:barChart>
      <c:stockChart>
        <c:ser>
          <c:idx val="1"/>
          <c:order val="1"/>
          <c:tx>
            <c:strRef>
              <c:f>'All BU ABC PGs'!$AK$49</c:f>
              <c:strCache>
                <c:ptCount val="1"/>
                <c:pt idx="0">
                  <c:v>Open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'All BU ABC PGs'!$AI$84:$AI$89</c:f>
              <c:strCache>
                <c:ptCount val="6"/>
                <c:pt idx="0">
                  <c:v>  PG 1</c:v>
                </c:pt>
                <c:pt idx="1">
                  <c:v>PG 2</c:v>
                </c:pt>
                <c:pt idx="2">
                  <c:v>PG 3</c:v>
                </c:pt>
                <c:pt idx="3">
                  <c:v>PG 4</c:v>
                </c:pt>
                <c:pt idx="4">
                  <c:v>PG 5</c:v>
                </c:pt>
                <c:pt idx="5">
                  <c:v>PG 6</c:v>
                </c:pt>
              </c:strCache>
            </c:strRef>
          </c:cat>
          <c:val>
            <c:numRef>
              <c:f>'All BU ABC PGs'!$AK$84:$AK$89</c:f>
              <c:numCache>
                <c:formatCode>0.0</c:formatCode>
                <c:ptCount val="6"/>
                <c:pt idx="0">
                  <c:v>4.1500000000000004</c:v>
                </c:pt>
                <c:pt idx="1">
                  <c:v>3.15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'All BU ABC PGs'!$AL$49</c:f>
              <c:strCache>
                <c:ptCount val="1"/>
                <c:pt idx="0">
                  <c:v>High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'All BU ABC PGs'!$AI$84:$AI$89</c:f>
              <c:strCache>
                <c:ptCount val="6"/>
                <c:pt idx="0">
                  <c:v>  PG 1</c:v>
                </c:pt>
                <c:pt idx="1">
                  <c:v>PG 2</c:v>
                </c:pt>
                <c:pt idx="2">
                  <c:v>PG 3</c:v>
                </c:pt>
                <c:pt idx="3">
                  <c:v>PG 4</c:v>
                </c:pt>
                <c:pt idx="4">
                  <c:v>PG 5</c:v>
                </c:pt>
                <c:pt idx="5">
                  <c:v>PG 6</c:v>
                </c:pt>
              </c:strCache>
            </c:strRef>
          </c:cat>
          <c:val>
            <c:numRef>
              <c:f>'All BU ABC PGs'!$AL$84:$AL$89</c:f>
              <c:numCache>
                <c:formatCode>0.0</c:formatCode>
                <c:ptCount val="6"/>
                <c:pt idx="0">
                  <c:v>4.3499999999999996</c:v>
                </c:pt>
                <c:pt idx="1">
                  <c:v>4.1578947368421053</c:v>
                </c:pt>
                <c:pt idx="2">
                  <c:v>2.95</c:v>
                </c:pt>
                <c:pt idx="3">
                  <c:v>2.9</c:v>
                </c:pt>
                <c:pt idx="4">
                  <c:v>2.4</c:v>
                </c:pt>
                <c:pt idx="5">
                  <c:v>4.0999999999999996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'All BU ABC PGs'!$AM$49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'All BU ABC PGs'!$AI$84:$AI$89</c:f>
              <c:strCache>
                <c:ptCount val="6"/>
                <c:pt idx="0">
                  <c:v>  PG 1</c:v>
                </c:pt>
                <c:pt idx="1">
                  <c:v>PG 2</c:v>
                </c:pt>
                <c:pt idx="2">
                  <c:v>PG 3</c:v>
                </c:pt>
                <c:pt idx="3">
                  <c:v>PG 4</c:v>
                </c:pt>
                <c:pt idx="4">
                  <c:v>PG 5</c:v>
                </c:pt>
                <c:pt idx="5">
                  <c:v>PG 6</c:v>
                </c:pt>
              </c:strCache>
            </c:strRef>
          </c:cat>
          <c:val>
            <c:numRef>
              <c:f>'All BU ABC PGs'!$AM$84:$AM$89</c:f>
              <c:numCache>
                <c:formatCode>0.0</c:formatCode>
                <c:ptCount val="6"/>
                <c:pt idx="0">
                  <c:v>2.5</c:v>
                </c:pt>
                <c:pt idx="1">
                  <c:v>2.1052631578947367</c:v>
                </c:pt>
                <c:pt idx="2">
                  <c:v>1.45</c:v>
                </c:pt>
                <c:pt idx="3">
                  <c:v>1.1499999999999999</c:v>
                </c:pt>
                <c:pt idx="4">
                  <c:v>1.8</c:v>
                </c:pt>
                <c:pt idx="5">
                  <c:v>2.95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'All BU ABC PGs'!$AN$49</c:f>
              <c:strCache>
                <c:ptCount val="1"/>
                <c:pt idx="0">
                  <c:v>Close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'All BU ABC PGs'!$AI$84:$AI$89</c:f>
              <c:strCache>
                <c:ptCount val="6"/>
                <c:pt idx="0">
                  <c:v>  PG 1</c:v>
                </c:pt>
                <c:pt idx="1">
                  <c:v>PG 2</c:v>
                </c:pt>
                <c:pt idx="2">
                  <c:v>PG 3</c:v>
                </c:pt>
                <c:pt idx="3">
                  <c:v>PG 4</c:v>
                </c:pt>
                <c:pt idx="4">
                  <c:v>PG 5</c:v>
                </c:pt>
                <c:pt idx="5">
                  <c:v>PG 6</c:v>
                </c:pt>
              </c:strCache>
            </c:strRef>
          </c:cat>
          <c:val>
            <c:numRef>
              <c:f>'All BU ABC PGs'!$AN$84:$AN$89</c:f>
              <c:numCache>
                <c:formatCode>0.0</c:formatCode>
                <c:ptCount val="6"/>
                <c:pt idx="0">
                  <c:v>4.1500000000000004</c:v>
                </c:pt>
                <c:pt idx="1">
                  <c:v>3.15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3.5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381000" cap="flat" cmpd="sng" algn="ctr">
              <a:solidFill>
                <a:srgbClr val="1E4A92"/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127000" cap="flat" cmpd="sng" algn="ctr">
                <a:solidFill>
                  <a:srgbClr val="CC706E"/>
                </a:solidFill>
                <a:round/>
              </a:ln>
              <a:effectLst/>
            </c:spPr>
          </c:downBars>
        </c:upDownBars>
        <c:axId val="355475480"/>
        <c:axId val="355481360"/>
      </c:stockChart>
      <c:catAx>
        <c:axId val="35548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477832"/>
        <c:crosses val="autoZero"/>
        <c:auto val="1"/>
        <c:lblAlgn val="ctr"/>
        <c:lblOffset val="100"/>
        <c:noMultiLvlLbl val="0"/>
      </c:catAx>
      <c:valAx>
        <c:axId val="355477832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55480576"/>
        <c:crosses val="autoZero"/>
        <c:crossBetween val="between"/>
      </c:valAx>
      <c:valAx>
        <c:axId val="355481360"/>
        <c:scaling>
          <c:orientation val="minMax"/>
          <c:max val="5.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>
                  <a:effectLst/>
                </a:endParaRPr>
              </a:p>
              <a:p>
                <a:pPr>
                  <a:defRPr/>
                </a:pPr>
                <a:endParaRPr lang="en-US">
                  <a:effectLst/>
                </a:endParaRPr>
              </a:p>
              <a:p>
                <a:pPr>
                  <a:defRPr/>
                </a:pPr>
                <a:endParaRPr lang="en-US">
                  <a:effectLst/>
                </a:endParaRPr>
              </a:p>
              <a:p>
                <a:pPr>
                  <a:defRPr/>
                </a:pPr>
                <a:endParaRPr lang="en-US">
                  <a:effectLst/>
                </a:endParaRPr>
              </a:p>
              <a:p>
                <a:pPr>
                  <a:defRPr/>
                </a:pPr>
                <a:endParaRPr lang="en-US">
                  <a:effectLst/>
                </a:endParaRPr>
              </a:p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PS Maturity Level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475480"/>
        <c:crosses val="max"/>
        <c:crossBetween val="between"/>
        <c:majorUnit val="1"/>
        <c:minorUnit val="0.5"/>
      </c:valAx>
      <c:catAx>
        <c:axId val="3554754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5548136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'Product Group Scorecard'!$B$48</c:f>
          <c:strCache>
            <c:ptCount val="1"/>
            <c:pt idx="0">
              <c:v>PG - PSMM Operational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629164847925361"/>
          <c:y val="0.2273555636053968"/>
          <c:w val="0.46070741416195826"/>
          <c:h val="0.70054311007734205"/>
        </c:manualLayout>
      </c:layout>
      <c:radarChart>
        <c:radarStyle val="marker"/>
        <c:varyColors val="0"/>
        <c:ser>
          <c:idx val="3"/>
          <c:order val="0"/>
          <c:spPr>
            <a:ln w="28575" cap="rnd">
              <a:solidFill>
                <a:srgbClr val="0033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'Product Group Scorecard'!$B$15:$B$22</c:f>
              <c:strCache>
                <c:ptCount val="8"/>
                <c:pt idx="0">
                  <c:v>Program</c:v>
                </c:pt>
                <c:pt idx="1">
                  <c:v>Resources</c:v>
                </c:pt>
                <c:pt idx="2">
                  <c:v>SDL</c:v>
                </c:pt>
                <c:pt idx="3">
                  <c:v>PSIRT</c:v>
                </c:pt>
                <c:pt idx="4">
                  <c:v>Policy</c:v>
                </c:pt>
                <c:pt idx="5">
                  <c:v>Process</c:v>
                </c:pt>
                <c:pt idx="6">
                  <c:v>Training</c:v>
                </c:pt>
                <c:pt idx="7">
                  <c:v>Reporting / Tracking Tools</c:v>
                </c:pt>
              </c:strCache>
            </c:strRef>
          </c:cat>
          <c:val>
            <c:numRef>
              <c:f>'Product Group Scorecard'!$D$15:$D$22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55480184"/>
        <c:axId val="355482144"/>
        <c:extLst/>
      </c:radarChart>
      <c:catAx>
        <c:axId val="355480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482144"/>
        <c:crosses val="autoZero"/>
        <c:auto val="1"/>
        <c:lblAlgn val="ctr"/>
        <c:lblOffset val="100"/>
        <c:noMultiLvlLbl val="0"/>
      </c:catAx>
      <c:valAx>
        <c:axId val="355482144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5548018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'Product Group Scorecard'!$B$49</c:f>
          <c:strCache>
            <c:ptCount val="1"/>
            <c:pt idx="0">
              <c:v>PG - PSMM Technical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3"/>
          <c:order val="0"/>
          <c:tx>
            <c:v>Technical Parameters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'Product Group Scorecard'!$B$26:$B$37</c:f>
              <c:strCache>
                <c:ptCount val="12"/>
                <c:pt idx="0">
                  <c:v>Security Requirements Plan</c:v>
                </c:pt>
                <c:pt idx="1">
                  <c:v>Architecture and Design Reviews</c:v>
                </c:pt>
                <c:pt idx="2">
                  <c:v>Threat Modeling</c:v>
                </c:pt>
                <c:pt idx="3">
                  <c:v>Security Testing</c:v>
                </c:pt>
                <c:pt idx="4">
                  <c:v>Static Analysis</c:v>
                </c:pt>
                <c:pt idx="5">
                  <c:v>Dynamic Analysis</c:v>
                </c:pt>
                <c:pt idx="6">
                  <c:v>Fuzz Testing</c:v>
                </c:pt>
                <c:pt idx="7">
                  <c:v>Vulnerability Scans / Penetration Testing</c:v>
                </c:pt>
                <c:pt idx="8">
                  <c:v>Manual Code Reviews</c:v>
                </c:pt>
                <c:pt idx="9">
                  <c:v>Secure Coding Standards</c:v>
                </c:pt>
                <c:pt idx="10">
                  <c:v>Open Source / 3rd Party Libraries</c:v>
                </c:pt>
                <c:pt idx="11">
                  <c:v>Privacy</c:v>
                </c:pt>
              </c:strCache>
            </c:strRef>
          </c:cat>
          <c:val>
            <c:numRef>
              <c:f>'Product Group Scorecard'!$D$26:$D$37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55482536"/>
        <c:axId val="355482928"/>
        <c:extLst/>
      </c:radarChart>
      <c:catAx>
        <c:axId val="355482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482928"/>
        <c:crosses val="autoZero"/>
        <c:auto val="1"/>
        <c:lblAlgn val="ctr"/>
        <c:lblOffset val="100"/>
        <c:noMultiLvlLbl val="0"/>
      </c:catAx>
      <c:valAx>
        <c:axId val="355482928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5548253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'PG1'!$B$48</c:f>
          <c:strCache>
            <c:ptCount val="1"/>
            <c:pt idx="0">
              <c:v>PG1 - PSMM Operational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629164847925361"/>
          <c:y val="0.2273555636053968"/>
          <c:w val="0.46070741416195826"/>
          <c:h val="0.70054311007734205"/>
        </c:manualLayout>
      </c:layout>
      <c:radarChart>
        <c:radarStyle val="marker"/>
        <c:varyColors val="0"/>
        <c:ser>
          <c:idx val="3"/>
          <c:order val="0"/>
          <c:spPr>
            <a:ln w="28575" cap="rnd">
              <a:solidFill>
                <a:srgbClr val="0033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'PG1'!$B$15:$B$22</c:f>
              <c:strCache>
                <c:ptCount val="8"/>
                <c:pt idx="0">
                  <c:v>Program</c:v>
                </c:pt>
                <c:pt idx="1">
                  <c:v>Resources</c:v>
                </c:pt>
                <c:pt idx="2">
                  <c:v>SDL</c:v>
                </c:pt>
                <c:pt idx="3">
                  <c:v>PSIRT</c:v>
                </c:pt>
                <c:pt idx="4">
                  <c:v>Policy</c:v>
                </c:pt>
                <c:pt idx="5">
                  <c:v>Process</c:v>
                </c:pt>
                <c:pt idx="6">
                  <c:v>Training</c:v>
                </c:pt>
                <c:pt idx="7">
                  <c:v>Reporting / Tracking Tools</c:v>
                </c:pt>
              </c:strCache>
            </c:strRef>
          </c:cat>
          <c:val>
            <c:numRef>
              <c:f>'PG1'!$D$15:$D$22</c:f>
              <c:numCache>
                <c:formatCode>General</c:formatCode>
                <c:ptCount val="8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55477048"/>
        <c:axId val="353824144"/>
        <c:extLst/>
      </c:radarChart>
      <c:catAx>
        <c:axId val="355477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824144"/>
        <c:crosses val="autoZero"/>
        <c:auto val="1"/>
        <c:lblAlgn val="ctr"/>
        <c:lblOffset val="100"/>
        <c:noMultiLvlLbl val="0"/>
      </c:catAx>
      <c:valAx>
        <c:axId val="353824144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355477048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'PG1'!$B$49</c:f>
          <c:strCache>
            <c:ptCount val="1"/>
            <c:pt idx="0">
              <c:v>PG1 - PSMM Technical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3"/>
          <c:order val="0"/>
          <c:tx>
            <c:v>Technical Parameters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'PG1'!$B$28:$B$37</c:f>
              <c:strCache>
                <c:ptCount val="10"/>
                <c:pt idx="0">
                  <c:v>Threat Modeling</c:v>
                </c:pt>
                <c:pt idx="1">
                  <c:v>Security Testing</c:v>
                </c:pt>
                <c:pt idx="2">
                  <c:v>Static Analysis</c:v>
                </c:pt>
                <c:pt idx="3">
                  <c:v>Dynamic Analysis</c:v>
                </c:pt>
                <c:pt idx="4">
                  <c:v>Fuzz Testing</c:v>
                </c:pt>
                <c:pt idx="5">
                  <c:v>Vulnerability Scans / Penetration Testing</c:v>
                </c:pt>
                <c:pt idx="6">
                  <c:v>Manual Code Reviews</c:v>
                </c:pt>
                <c:pt idx="7">
                  <c:v>Secure Coding Standards</c:v>
                </c:pt>
                <c:pt idx="8">
                  <c:v>Open Source / 3rd Party Libraries</c:v>
                </c:pt>
                <c:pt idx="9">
                  <c:v>Privacy</c:v>
                </c:pt>
              </c:strCache>
            </c:strRef>
          </c:cat>
          <c:val>
            <c:numRef>
              <c:f>'PG1'!$D$28:$D$37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53831200"/>
        <c:axId val="353828848"/>
        <c:extLst/>
      </c:radarChart>
      <c:catAx>
        <c:axId val="35383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828848"/>
        <c:crosses val="autoZero"/>
        <c:auto val="1"/>
        <c:lblAlgn val="ctr"/>
        <c:lblOffset val="100"/>
        <c:noMultiLvlLbl val="0"/>
      </c:catAx>
      <c:valAx>
        <c:axId val="353828848"/>
        <c:scaling>
          <c:orientation val="minMax"/>
          <c:max val="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5383120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628649</xdr:colOff>
      <xdr:row>51</xdr:row>
      <xdr:rowOff>28575</xdr:rowOff>
    </xdr:from>
    <xdr:to>
      <xdr:col>4</xdr:col>
      <xdr:colOff>3390900</xdr:colOff>
      <xdr:row>71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3905248</xdr:colOff>
      <xdr:row>51</xdr:row>
      <xdr:rowOff>9525</xdr:rowOff>
    </xdr:from>
    <xdr:to>
      <xdr:col>4</xdr:col>
      <xdr:colOff>9858375</xdr:colOff>
      <xdr:row>70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51</xdr:row>
      <xdr:rowOff>0</xdr:rowOff>
    </xdr:from>
    <xdr:to>
      <xdr:col>4</xdr:col>
      <xdr:colOff>3267075</xdr:colOff>
      <xdr:row>72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3781424</xdr:colOff>
      <xdr:row>51</xdr:row>
      <xdr:rowOff>1</xdr:rowOff>
    </xdr:from>
    <xdr:to>
      <xdr:col>4</xdr:col>
      <xdr:colOff>9753600</xdr:colOff>
      <xdr:row>71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51</xdr:row>
      <xdr:rowOff>0</xdr:rowOff>
    </xdr:from>
    <xdr:to>
      <xdr:col>4</xdr:col>
      <xdr:colOff>3267075</xdr:colOff>
      <xdr:row>72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3781424</xdr:colOff>
      <xdr:row>51</xdr:row>
      <xdr:rowOff>1</xdr:rowOff>
    </xdr:from>
    <xdr:to>
      <xdr:col>4</xdr:col>
      <xdr:colOff>9753600</xdr:colOff>
      <xdr:row>71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32</xdr:row>
      <xdr:rowOff>9526</xdr:rowOff>
    </xdr:from>
    <xdr:to>
      <xdr:col>4</xdr:col>
      <xdr:colOff>5029200</xdr:colOff>
      <xdr:row>53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32</xdr:row>
      <xdr:rowOff>19051</xdr:rowOff>
    </xdr:from>
    <xdr:to>
      <xdr:col>4</xdr:col>
      <xdr:colOff>5048250</xdr:colOff>
      <xdr:row>53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10582</xdr:colOff>
      <xdr:row>47</xdr:row>
      <xdr:rowOff>2114</xdr:rowOff>
    </xdr:from>
    <xdr:to>
      <xdr:col>33</xdr:col>
      <xdr:colOff>0</xdr:colOff>
      <xdr:row>75</xdr:row>
      <xdr:rowOff>113240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240242</xdr:colOff>
      <xdr:row>115</xdr:row>
      <xdr:rowOff>9523</xdr:rowOff>
    </xdr:from>
    <xdr:to>
      <xdr:col>33</xdr:col>
      <xdr:colOff>9526</xdr:colOff>
      <xdr:row>142</xdr:row>
      <xdr:rowOff>179917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60</xdr:row>
      <xdr:rowOff>52394</xdr:rowOff>
    </xdr:from>
    <xdr:to>
      <xdr:col>24</xdr:col>
      <xdr:colOff>200025</xdr:colOff>
      <xdr:row>60</xdr:row>
      <xdr:rowOff>64299</xdr:rowOff>
    </xdr:to>
    <xdr:cxnSp macro="">
      <xdr:nvCxnSpPr>
        <xdr:cNvPr id="3" name="Straight Connector 2"/>
        <xdr:cNvCxnSpPr/>
      </xdr:nvCxnSpPr>
      <xdr:spPr>
        <a:xfrm flipH="1">
          <a:off x="628650" y="13415969"/>
          <a:ext cx="6810375" cy="11905"/>
        </a:xfrm>
        <a:prstGeom prst="line">
          <a:avLst/>
        </a:prstGeom>
        <a:ln w="57150">
          <a:solidFill>
            <a:srgbClr val="C00000">
              <a:alpha val="50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321469</xdr:colOff>
      <xdr:row>128</xdr:row>
      <xdr:rowOff>40489</xdr:rowOff>
    </xdr:from>
    <xdr:to>
      <xdr:col>23</xdr:col>
      <xdr:colOff>38100</xdr:colOff>
      <xdr:row>128</xdr:row>
      <xdr:rowOff>50014</xdr:rowOff>
    </xdr:to>
    <xdr:cxnSp macro="">
      <xdr:nvCxnSpPr>
        <xdr:cNvPr id="8" name="Straight Connector 7"/>
        <xdr:cNvCxnSpPr/>
      </xdr:nvCxnSpPr>
      <xdr:spPr>
        <a:xfrm flipH="1">
          <a:off x="569119" y="26472364"/>
          <a:ext cx="6450806" cy="9525"/>
        </a:xfrm>
        <a:prstGeom prst="line">
          <a:avLst/>
        </a:prstGeom>
        <a:ln w="57150">
          <a:solidFill>
            <a:srgbClr val="C00000">
              <a:alpha val="50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10582</xdr:colOff>
      <xdr:row>81</xdr:row>
      <xdr:rowOff>2114</xdr:rowOff>
    </xdr:from>
    <xdr:to>
      <xdr:col>33</xdr:col>
      <xdr:colOff>0</xdr:colOff>
      <xdr:row>109</xdr:row>
      <xdr:rowOff>113240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381000</xdr:colOff>
      <xdr:row>94</xdr:row>
      <xdr:rowOff>45254</xdr:rowOff>
    </xdr:from>
    <xdr:to>
      <xdr:col>24</xdr:col>
      <xdr:colOff>200025</xdr:colOff>
      <xdr:row>94</xdr:row>
      <xdr:rowOff>57159</xdr:rowOff>
    </xdr:to>
    <xdr:cxnSp macro="">
      <xdr:nvCxnSpPr>
        <xdr:cNvPr id="13" name="Straight Connector 12"/>
        <xdr:cNvCxnSpPr/>
      </xdr:nvCxnSpPr>
      <xdr:spPr>
        <a:xfrm flipH="1">
          <a:off x="628650" y="19942979"/>
          <a:ext cx="6810375" cy="11905"/>
        </a:xfrm>
        <a:prstGeom prst="line">
          <a:avLst/>
        </a:prstGeom>
        <a:ln w="57150">
          <a:solidFill>
            <a:srgbClr val="C00000">
              <a:alpha val="50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190500</xdr:colOff>
      <xdr:row>84</xdr:row>
      <xdr:rowOff>50007</xdr:rowOff>
    </xdr:from>
    <xdr:to>
      <xdr:col>33</xdr:col>
      <xdr:colOff>314325</xdr:colOff>
      <xdr:row>103</xdr:row>
      <xdr:rowOff>92868</xdr:rowOff>
    </xdr:to>
    <xdr:sp macro="" textlink="">
      <xdr:nvSpPr>
        <xdr:cNvPr id="14" name="Rectangle 13"/>
        <xdr:cNvSpPr/>
      </xdr:nvSpPr>
      <xdr:spPr>
        <a:xfrm>
          <a:off x="7429500" y="17995107"/>
          <a:ext cx="1905000" cy="3709986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>
            <a:lnSpc>
              <a:spcPct val="300000"/>
            </a:lnSpc>
            <a:spcBef>
              <a:spcPts val="0"/>
            </a:spcBef>
            <a:spcAft>
              <a:spcPts val="1400"/>
            </a:spcAft>
          </a:pPr>
          <a:r>
            <a:rPr lang="en-US" sz="1400" b="1">
              <a:solidFill>
                <a:srgbClr val="00B050"/>
              </a:solidFill>
            </a:rPr>
            <a:t>5 Mature</a:t>
          </a:r>
        </a:p>
        <a:p>
          <a:pPr>
            <a:lnSpc>
              <a:spcPct val="300000"/>
            </a:lnSpc>
            <a:spcBef>
              <a:spcPts val="0"/>
            </a:spcBef>
            <a:spcAft>
              <a:spcPts val="1500"/>
            </a:spcAft>
          </a:pPr>
          <a:r>
            <a:rPr lang="en-US" sz="1400" b="1">
              <a:solidFill>
                <a:srgbClr val="FFC000"/>
              </a:solidFill>
            </a:rPr>
            <a:t>4 Acceptable</a:t>
          </a:r>
        </a:p>
        <a:p>
          <a:pPr>
            <a:lnSpc>
              <a:spcPct val="300000"/>
            </a:lnSpc>
            <a:spcBef>
              <a:spcPts val="0"/>
            </a:spcBef>
            <a:spcAft>
              <a:spcPts val="1500"/>
            </a:spcAft>
          </a:pPr>
          <a:r>
            <a:rPr lang="en-US" sz="1400" b="1">
              <a:solidFill>
                <a:sysClr val="windowText" lastClr="000000"/>
              </a:solidFill>
            </a:rPr>
            <a:t>3 Basic</a:t>
          </a:r>
        </a:p>
        <a:p>
          <a:pPr>
            <a:lnSpc>
              <a:spcPct val="300000"/>
            </a:lnSpc>
            <a:spcBef>
              <a:spcPts val="0"/>
            </a:spcBef>
            <a:spcAft>
              <a:spcPts val="1500"/>
            </a:spcAft>
          </a:pPr>
          <a:r>
            <a:rPr lang="en-US" sz="1400" b="1">
              <a:solidFill>
                <a:schemeClr val="bg1">
                  <a:lumMod val="65000"/>
                </a:schemeClr>
              </a:solidFill>
            </a:rPr>
            <a:t>2 Initial</a:t>
          </a:r>
        </a:p>
        <a:p>
          <a:pPr>
            <a:lnSpc>
              <a:spcPct val="300000"/>
            </a:lnSpc>
            <a:spcBef>
              <a:spcPts val="0"/>
            </a:spcBef>
            <a:spcAft>
              <a:spcPts val="1500"/>
            </a:spcAft>
          </a:pPr>
          <a:r>
            <a:rPr lang="en-US" sz="1400" b="1">
              <a:solidFill>
                <a:srgbClr val="C00000"/>
              </a:solidFill>
            </a:rPr>
            <a:t>1 None</a:t>
          </a:r>
        </a:p>
      </xdr:txBody>
    </xdr:sp>
    <xdr:clientData/>
  </xdr:twoCellAnchor>
  <xdr:twoCellAnchor>
    <xdr:from>
      <xdr:col>23</xdr:col>
      <xdr:colOff>219075</xdr:colOff>
      <xdr:row>118</xdr:row>
      <xdr:rowOff>47625</xdr:rowOff>
    </xdr:from>
    <xdr:to>
      <xdr:col>33</xdr:col>
      <xdr:colOff>85725</xdr:colOff>
      <xdr:row>137</xdr:row>
      <xdr:rowOff>42861</xdr:rowOff>
    </xdr:to>
    <xdr:sp macro="" textlink="">
      <xdr:nvSpPr>
        <xdr:cNvPr id="12" name="Rectangle 11"/>
        <xdr:cNvSpPr/>
      </xdr:nvSpPr>
      <xdr:spPr>
        <a:xfrm>
          <a:off x="7200900" y="24526875"/>
          <a:ext cx="1905000" cy="3709986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>
            <a:lnSpc>
              <a:spcPct val="300000"/>
            </a:lnSpc>
            <a:spcBef>
              <a:spcPts val="0"/>
            </a:spcBef>
            <a:spcAft>
              <a:spcPts val="1400"/>
            </a:spcAft>
          </a:pPr>
          <a:r>
            <a:rPr lang="en-US" sz="1400" b="1">
              <a:solidFill>
                <a:srgbClr val="00B050"/>
              </a:solidFill>
            </a:rPr>
            <a:t>5 Mature</a:t>
          </a:r>
        </a:p>
        <a:p>
          <a:pPr>
            <a:lnSpc>
              <a:spcPct val="300000"/>
            </a:lnSpc>
            <a:spcBef>
              <a:spcPts val="0"/>
            </a:spcBef>
            <a:spcAft>
              <a:spcPts val="1500"/>
            </a:spcAft>
          </a:pPr>
          <a:r>
            <a:rPr lang="en-US" sz="1400" b="1">
              <a:solidFill>
                <a:srgbClr val="FFC000"/>
              </a:solidFill>
            </a:rPr>
            <a:t>4 Acceptable</a:t>
          </a:r>
        </a:p>
        <a:p>
          <a:pPr>
            <a:lnSpc>
              <a:spcPct val="300000"/>
            </a:lnSpc>
            <a:spcBef>
              <a:spcPts val="0"/>
            </a:spcBef>
            <a:spcAft>
              <a:spcPts val="1500"/>
            </a:spcAft>
          </a:pPr>
          <a:r>
            <a:rPr lang="en-US" sz="1400" b="1">
              <a:solidFill>
                <a:sysClr val="windowText" lastClr="000000"/>
              </a:solidFill>
            </a:rPr>
            <a:t>3 Basic</a:t>
          </a:r>
        </a:p>
        <a:p>
          <a:pPr>
            <a:lnSpc>
              <a:spcPct val="300000"/>
            </a:lnSpc>
            <a:spcBef>
              <a:spcPts val="0"/>
            </a:spcBef>
            <a:spcAft>
              <a:spcPts val="1500"/>
            </a:spcAft>
          </a:pPr>
          <a:r>
            <a:rPr lang="en-US" sz="1400" b="1">
              <a:solidFill>
                <a:schemeClr val="bg1">
                  <a:lumMod val="65000"/>
                </a:schemeClr>
              </a:solidFill>
            </a:rPr>
            <a:t>2 Initial</a:t>
          </a:r>
        </a:p>
        <a:p>
          <a:pPr>
            <a:lnSpc>
              <a:spcPct val="300000"/>
            </a:lnSpc>
            <a:spcBef>
              <a:spcPts val="0"/>
            </a:spcBef>
            <a:spcAft>
              <a:spcPts val="1500"/>
            </a:spcAft>
          </a:pPr>
          <a:r>
            <a:rPr lang="en-US" sz="1400" b="1">
              <a:solidFill>
                <a:srgbClr val="C00000"/>
              </a:solidFill>
            </a:rPr>
            <a:t>1 None</a:t>
          </a:r>
        </a:p>
      </xdr:txBody>
    </xdr:sp>
    <xdr:clientData/>
  </xdr:twoCellAnchor>
  <xdr:twoCellAnchor>
    <xdr:from>
      <xdr:col>25</xdr:col>
      <xdr:colOff>38100</xdr:colOff>
      <xdr:row>50</xdr:row>
      <xdr:rowOff>66675</xdr:rowOff>
    </xdr:from>
    <xdr:to>
      <xdr:col>33</xdr:col>
      <xdr:colOff>400050</xdr:colOff>
      <xdr:row>69</xdr:row>
      <xdr:rowOff>109536</xdr:rowOff>
    </xdr:to>
    <xdr:sp macro="" textlink="">
      <xdr:nvSpPr>
        <xdr:cNvPr id="16" name="Rectangle 15"/>
        <xdr:cNvSpPr/>
      </xdr:nvSpPr>
      <xdr:spPr>
        <a:xfrm>
          <a:off x="7515225" y="11477625"/>
          <a:ext cx="1905000" cy="3709986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MS PGothic" pitchFamily="34" charset="-128"/>
              <a:cs typeface="+mn-cs"/>
            </a:defRPr>
          </a:lvl9pPr>
        </a:lstStyle>
        <a:p>
          <a:pPr>
            <a:lnSpc>
              <a:spcPct val="300000"/>
            </a:lnSpc>
            <a:spcBef>
              <a:spcPts val="0"/>
            </a:spcBef>
            <a:spcAft>
              <a:spcPts val="1400"/>
            </a:spcAft>
          </a:pPr>
          <a:r>
            <a:rPr lang="en-US" sz="1400" b="1">
              <a:solidFill>
                <a:srgbClr val="00B050"/>
              </a:solidFill>
            </a:rPr>
            <a:t>5 Mature</a:t>
          </a:r>
        </a:p>
        <a:p>
          <a:pPr>
            <a:lnSpc>
              <a:spcPct val="300000"/>
            </a:lnSpc>
            <a:spcBef>
              <a:spcPts val="0"/>
            </a:spcBef>
            <a:spcAft>
              <a:spcPts val="1500"/>
            </a:spcAft>
          </a:pPr>
          <a:r>
            <a:rPr lang="en-US" sz="1400" b="1">
              <a:solidFill>
                <a:srgbClr val="FFC000"/>
              </a:solidFill>
            </a:rPr>
            <a:t>4 Acceptable</a:t>
          </a:r>
        </a:p>
        <a:p>
          <a:pPr>
            <a:lnSpc>
              <a:spcPct val="300000"/>
            </a:lnSpc>
            <a:spcBef>
              <a:spcPts val="0"/>
            </a:spcBef>
            <a:spcAft>
              <a:spcPts val="1500"/>
            </a:spcAft>
          </a:pPr>
          <a:r>
            <a:rPr lang="en-US" sz="1400" b="1">
              <a:solidFill>
                <a:sysClr val="windowText" lastClr="000000"/>
              </a:solidFill>
            </a:rPr>
            <a:t>3 Basic</a:t>
          </a:r>
        </a:p>
        <a:p>
          <a:pPr>
            <a:lnSpc>
              <a:spcPct val="300000"/>
            </a:lnSpc>
            <a:spcBef>
              <a:spcPts val="0"/>
            </a:spcBef>
            <a:spcAft>
              <a:spcPts val="1500"/>
            </a:spcAft>
          </a:pPr>
          <a:r>
            <a:rPr lang="en-US" sz="1400" b="1">
              <a:solidFill>
                <a:schemeClr val="bg1">
                  <a:lumMod val="65000"/>
                </a:schemeClr>
              </a:solidFill>
            </a:rPr>
            <a:t>2 Initial</a:t>
          </a:r>
        </a:p>
        <a:p>
          <a:pPr>
            <a:lnSpc>
              <a:spcPct val="300000"/>
            </a:lnSpc>
            <a:spcBef>
              <a:spcPts val="0"/>
            </a:spcBef>
            <a:spcAft>
              <a:spcPts val="1500"/>
            </a:spcAft>
          </a:pPr>
          <a:r>
            <a:rPr lang="en-US" sz="1400" b="1">
              <a:solidFill>
                <a:srgbClr val="C00000"/>
              </a:solidFill>
            </a:rPr>
            <a:t>1 None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51</xdr:row>
      <xdr:rowOff>0</xdr:rowOff>
    </xdr:from>
    <xdr:to>
      <xdr:col>4</xdr:col>
      <xdr:colOff>3267075</xdr:colOff>
      <xdr:row>72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3781424</xdr:colOff>
      <xdr:row>51</xdr:row>
      <xdr:rowOff>1</xdr:rowOff>
    </xdr:from>
    <xdr:to>
      <xdr:col>4</xdr:col>
      <xdr:colOff>9753600</xdr:colOff>
      <xdr:row>71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51</xdr:row>
      <xdr:rowOff>0</xdr:rowOff>
    </xdr:from>
    <xdr:to>
      <xdr:col>4</xdr:col>
      <xdr:colOff>3267075</xdr:colOff>
      <xdr:row>72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3781424</xdr:colOff>
      <xdr:row>51</xdr:row>
      <xdr:rowOff>1</xdr:rowOff>
    </xdr:from>
    <xdr:to>
      <xdr:col>4</xdr:col>
      <xdr:colOff>9753600</xdr:colOff>
      <xdr:row>71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1933574</xdr:colOff>
      <xdr:row>51</xdr:row>
      <xdr:rowOff>9525</xdr:rowOff>
    </xdr:from>
    <xdr:to>
      <xdr:col>4</xdr:col>
      <xdr:colOff>3695699</xdr:colOff>
      <xdr:row>71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3781424</xdr:colOff>
      <xdr:row>51</xdr:row>
      <xdr:rowOff>1</xdr:rowOff>
    </xdr:from>
    <xdr:to>
      <xdr:col>4</xdr:col>
      <xdr:colOff>9753600</xdr:colOff>
      <xdr:row>71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51</xdr:row>
      <xdr:rowOff>0</xdr:rowOff>
    </xdr:from>
    <xdr:to>
      <xdr:col>4</xdr:col>
      <xdr:colOff>3267075</xdr:colOff>
      <xdr:row>72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3781424</xdr:colOff>
      <xdr:row>51</xdr:row>
      <xdr:rowOff>1</xdr:rowOff>
    </xdr:from>
    <xdr:to>
      <xdr:col>4</xdr:col>
      <xdr:colOff>9753600</xdr:colOff>
      <xdr:row>71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51</xdr:row>
      <xdr:rowOff>0</xdr:rowOff>
    </xdr:from>
    <xdr:to>
      <xdr:col>4</xdr:col>
      <xdr:colOff>3267075</xdr:colOff>
      <xdr:row>72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3781424</xdr:colOff>
      <xdr:row>51</xdr:row>
      <xdr:rowOff>1</xdr:rowOff>
    </xdr:from>
    <xdr:to>
      <xdr:col>4</xdr:col>
      <xdr:colOff>9753600</xdr:colOff>
      <xdr:row>71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51</xdr:row>
      <xdr:rowOff>0</xdr:rowOff>
    </xdr:from>
    <xdr:to>
      <xdr:col>4</xdr:col>
      <xdr:colOff>3267075</xdr:colOff>
      <xdr:row>72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3781424</xdr:colOff>
      <xdr:row>51</xdr:row>
      <xdr:rowOff>1</xdr:rowOff>
    </xdr:from>
    <xdr:to>
      <xdr:col>4</xdr:col>
      <xdr:colOff>9753600</xdr:colOff>
      <xdr:row>71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51</xdr:row>
      <xdr:rowOff>0</xdr:rowOff>
    </xdr:from>
    <xdr:to>
      <xdr:col>4</xdr:col>
      <xdr:colOff>3267075</xdr:colOff>
      <xdr:row>72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3781424</xdr:colOff>
      <xdr:row>51</xdr:row>
      <xdr:rowOff>1</xdr:rowOff>
    </xdr:from>
    <xdr:to>
      <xdr:col>4</xdr:col>
      <xdr:colOff>9753600</xdr:colOff>
      <xdr:row>71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97"/>
  <sheetViews>
    <sheetView tabSelected="1" topLeftCell="B1" zoomScaleNormal="100" workbookViewId="0">
      <pane ySplit="10" topLeftCell="A11" activePane="bottomLeft" state="frozen"/>
      <selection pane="bottomLeft" activeCell="F12" sqref="F12"/>
    </sheetView>
  </sheetViews>
  <sheetFormatPr defaultRowHeight="14.4" x14ac:dyDescent="0.3"/>
  <cols>
    <col min="1" max="1" width="4.44140625" customWidth="1"/>
    <col min="2" max="2" width="5" customWidth="1"/>
    <col min="3" max="3" width="91.33203125" customWidth="1"/>
    <col min="4" max="4" width="1.88671875" style="15" customWidth="1"/>
    <col min="5" max="5" width="4.5546875" customWidth="1"/>
    <col min="6" max="6" width="5.33203125" customWidth="1"/>
    <col min="7" max="7" width="98.109375" customWidth="1"/>
  </cols>
  <sheetData>
    <row r="1" spans="1:7" ht="23.4" x14ac:dyDescent="0.45">
      <c r="A1" s="54" t="s">
        <v>106</v>
      </c>
    </row>
    <row r="2" spans="1:7" x14ac:dyDescent="0.3">
      <c r="C2" t="s">
        <v>331</v>
      </c>
    </row>
    <row r="3" spans="1:7" x14ac:dyDescent="0.3">
      <c r="C3" s="111" t="s">
        <v>338</v>
      </c>
    </row>
    <row r="5" spans="1:7" x14ac:dyDescent="0.3">
      <c r="C5" t="s">
        <v>139</v>
      </c>
    </row>
    <row r="6" spans="1:7" x14ac:dyDescent="0.3">
      <c r="C6" t="s">
        <v>330</v>
      </c>
    </row>
    <row r="7" spans="1:7" x14ac:dyDescent="0.3">
      <c r="C7" t="s">
        <v>245</v>
      </c>
    </row>
    <row r="9" spans="1:7" ht="21" x14ac:dyDescent="0.3">
      <c r="A9" s="58" t="s">
        <v>14</v>
      </c>
      <c r="B9" s="25"/>
      <c r="D9" s="8"/>
      <c r="E9" s="59" t="s">
        <v>22</v>
      </c>
      <c r="F9" s="16"/>
    </row>
    <row r="10" spans="1:7" x14ac:dyDescent="0.3">
      <c r="A10" s="27"/>
      <c r="B10" s="5" t="s">
        <v>30</v>
      </c>
      <c r="C10" s="5" t="s">
        <v>29</v>
      </c>
      <c r="D10" s="8"/>
      <c r="E10" s="22"/>
      <c r="F10" s="30" t="s">
        <v>30</v>
      </c>
      <c r="G10" s="30" t="s">
        <v>29</v>
      </c>
    </row>
    <row r="11" spans="1:7" x14ac:dyDescent="0.3">
      <c r="A11" s="21">
        <v>1</v>
      </c>
      <c r="B11" s="29" t="s">
        <v>15</v>
      </c>
      <c r="D11" s="8"/>
      <c r="E11" s="21">
        <v>1</v>
      </c>
      <c r="F11" s="29" t="s">
        <v>340</v>
      </c>
    </row>
    <row r="12" spans="1:7" x14ac:dyDescent="0.3">
      <c r="A12" s="21"/>
      <c r="B12" s="29"/>
      <c r="C12" t="s">
        <v>242</v>
      </c>
      <c r="D12" s="8"/>
      <c r="E12" s="44" t="s">
        <v>59</v>
      </c>
      <c r="F12" s="29"/>
      <c r="G12" s="2" t="s">
        <v>339</v>
      </c>
    </row>
    <row r="13" spans="1:7" x14ac:dyDescent="0.3">
      <c r="A13" s="21"/>
      <c r="B13" s="29"/>
      <c r="C13" t="s">
        <v>36</v>
      </c>
      <c r="D13" s="8"/>
      <c r="E13" s="44" t="s">
        <v>59</v>
      </c>
      <c r="F13" s="29"/>
      <c r="G13" t="s">
        <v>167</v>
      </c>
    </row>
    <row r="14" spans="1:7" x14ac:dyDescent="0.3">
      <c r="A14" s="21"/>
      <c r="B14" s="29"/>
      <c r="C14" t="s">
        <v>37</v>
      </c>
      <c r="D14" s="8"/>
      <c r="E14" s="44" t="s">
        <v>59</v>
      </c>
      <c r="F14" s="29"/>
      <c r="G14" t="s">
        <v>172</v>
      </c>
    </row>
    <row r="15" spans="1:7" x14ac:dyDescent="0.3">
      <c r="A15" s="21"/>
      <c r="B15" s="29"/>
      <c r="C15" t="s">
        <v>38</v>
      </c>
      <c r="D15" s="8"/>
      <c r="E15" s="44" t="s">
        <v>59</v>
      </c>
      <c r="F15" s="29"/>
      <c r="G15" t="s">
        <v>320</v>
      </c>
    </row>
    <row r="16" spans="1:7" x14ac:dyDescent="0.3">
      <c r="A16" s="21"/>
      <c r="B16" s="29"/>
      <c r="C16" t="s">
        <v>39</v>
      </c>
      <c r="D16" s="8"/>
      <c r="E16" s="44" t="s">
        <v>59</v>
      </c>
      <c r="F16" s="29"/>
      <c r="G16" s="100" t="s">
        <v>179</v>
      </c>
    </row>
    <row r="17" spans="1:7" x14ac:dyDescent="0.3">
      <c r="A17" s="21"/>
      <c r="B17" s="29"/>
      <c r="C17" t="s">
        <v>40</v>
      </c>
      <c r="D17" s="8"/>
      <c r="E17" s="44" t="s">
        <v>59</v>
      </c>
      <c r="F17" s="29"/>
      <c r="G17" t="s">
        <v>186</v>
      </c>
    </row>
    <row r="18" spans="1:7" x14ac:dyDescent="0.3">
      <c r="A18" s="21">
        <v>2</v>
      </c>
      <c r="B18" s="29" t="s">
        <v>16</v>
      </c>
      <c r="D18" s="8"/>
      <c r="E18" s="21">
        <v>2</v>
      </c>
      <c r="F18" s="29" t="s">
        <v>213</v>
      </c>
    </row>
    <row r="19" spans="1:7" x14ac:dyDescent="0.3">
      <c r="A19" s="21"/>
      <c r="B19" s="29"/>
      <c r="C19" t="s">
        <v>242</v>
      </c>
      <c r="D19" s="8"/>
      <c r="E19" s="44" t="s">
        <v>59</v>
      </c>
      <c r="F19" s="29"/>
      <c r="G19" s="2" t="s">
        <v>243</v>
      </c>
    </row>
    <row r="20" spans="1:7" x14ac:dyDescent="0.3">
      <c r="A20" s="21"/>
      <c r="B20" s="29"/>
      <c r="C20" t="s">
        <v>41</v>
      </c>
      <c r="D20" s="8"/>
      <c r="E20" s="44" t="s">
        <v>59</v>
      </c>
      <c r="F20" s="29"/>
      <c r="G20" t="s">
        <v>155</v>
      </c>
    </row>
    <row r="21" spans="1:7" x14ac:dyDescent="0.3">
      <c r="A21" s="21"/>
      <c r="B21" s="29"/>
      <c r="C21" t="s">
        <v>42</v>
      </c>
      <c r="D21" s="8"/>
      <c r="E21" s="44" t="s">
        <v>59</v>
      </c>
      <c r="F21" s="29"/>
      <c r="G21" t="s">
        <v>156</v>
      </c>
    </row>
    <row r="22" spans="1:7" x14ac:dyDescent="0.3">
      <c r="A22" s="21"/>
      <c r="B22" s="29"/>
      <c r="C22" t="s">
        <v>43</v>
      </c>
      <c r="D22" s="8"/>
      <c r="E22" s="44" t="s">
        <v>59</v>
      </c>
      <c r="F22" s="29"/>
      <c r="G22" t="s">
        <v>175</v>
      </c>
    </row>
    <row r="23" spans="1:7" x14ac:dyDescent="0.3">
      <c r="A23" s="21"/>
      <c r="B23" s="29"/>
      <c r="C23" t="s">
        <v>148</v>
      </c>
      <c r="D23" s="8"/>
      <c r="E23" s="44" t="s">
        <v>59</v>
      </c>
      <c r="F23" s="29"/>
      <c r="G23" s="100" t="s">
        <v>180</v>
      </c>
    </row>
    <row r="24" spans="1:7" x14ac:dyDescent="0.3">
      <c r="A24" s="21"/>
      <c r="B24" s="29"/>
      <c r="C24" t="s">
        <v>44</v>
      </c>
      <c r="D24" s="8"/>
      <c r="E24" s="44" t="s">
        <v>59</v>
      </c>
      <c r="F24" s="29"/>
      <c r="G24" t="s">
        <v>187</v>
      </c>
    </row>
    <row r="25" spans="1:7" x14ac:dyDescent="0.3">
      <c r="A25" s="21">
        <v>3</v>
      </c>
      <c r="B25" s="29" t="s">
        <v>17</v>
      </c>
      <c r="D25" s="8"/>
      <c r="E25" s="21">
        <v>3</v>
      </c>
      <c r="F25" s="29" t="s">
        <v>153</v>
      </c>
    </row>
    <row r="26" spans="1:7" x14ac:dyDescent="0.3">
      <c r="A26" s="21"/>
      <c r="B26" s="29"/>
      <c r="C26" t="s">
        <v>242</v>
      </c>
      <c r="D26" s="8"/>
      <c r="E26" s="44" t="s">
        <v>59</v>
      </c>
      <c r="F26" s="29"/>
      <c r="G26" s="2" t="s">
        <v>339</v>
      </c>
    </row>
    <row r="27" spans="1:7" x14ac:dyDescent="0.3">
      <c r="A27" s="21"/>
      <c r="B27" s="29"/>
      <c r="C27" t="s">
        <v>47</v>
      </c>
      <c r="D27" s="8"/>
      <c r="E27" s="44" t="s">
        <v>59</v>
      </c>
      <c r="F27" s="29"/>
      <c r="G27" t="s">
        <v>60</v>
      </c>
    </row>
    <row r="28" spans="1:7" x14ac:dyDescent="0.3">
      <c r="A28" s="21"/>
      <c r="B28" s="29"/>
      <c r="C28" t="s">
        <v>46</v>
      </c>
      <c r="D28" s="8"/>
      <c r="E28" s="44" t="s">
        <v>59</v>
      </c>
      <c r="F28" s="29"/>
      <c r="G28" t="s">
        <v>61</v>
      </c>
    </row>
    <row r="29" spans="1:7" x14ac:dyDescent="0.3">
      <c r="A29" s="21"/>
      <c r="B29" s="29"/>
      <c r="C29" t="s">
        <v>45</v>
      </c>
      <c r="D29" s="8"/>
      <c r="E29" s="44" t="s">
        <v>59</v>
      </c>
      <c r="F29" s="29"/>
      <c r="G29" t="s">
        <v>62</v>
      </c>
    </row>
    <row r="30" spans="1:7" x14ac:dyDescent="0.3">
      <c r="A30" s="21"/>
      <c r="B30" s="29"/>
      <c r="C30" t="s">
        <v>136</v>
      </c>
      <c r="D30" s="8"/>
      <c r="E30" s="44" t="s">
        <v>59</v>
      </c>
      <c r="F30" s="29"/>
      <c r="G30" t="s">
        <v>63</v>
      </c>
    </row>
    <row r="31" spans="1:7" x14ac:dyDescent="0.3">
      <c r="A31" s="21"/>
      <c r="B31" s="29"/>
      <c r="C31" t="s">
        <v>108</v>
      </c>
      <c r="D31" s="8"/>
      <c r="E31" s="44" t="s">
        <v>59</v>
      </c>
      <c r="F31" s="29"/>
      <c r="G31" t="s">
        <v>325</v>
      </c>
    </row>
    <row r="32" spans="1:7" x14ac:dyDescent="0.3">
      <c r="A32" s="21">
        <v>4</v>
      </c>
      <c r="B32" s="29" t="s">
        <v>18</v>
      </c>
      <c r="D32" s="8"/>
      <c r="E32" s="21">
        <v>4</v>
      </c>
      <c r="F32" s="29" t="s">
        <v>166</v>
      </c>
    </row>
    <row r="33" spans="1:7" x14ac:dyDescent="0.3">
      <c r="A33" s="21"/>
      <c r="B33" s="29"/>
      <c r="C33" t="s">
        <v>242</v>
      </c>
      <c r="D33" s="8"/>
      <c r="E33" s="44" t="s">
        <v>59</v>
      </c>
      <c r="F33" s="29"/>
      <c r="G33" s="2" t="s">
        <v>243</v>
      </c>
    </row>
    <row r="34" spans="1:7" x14ac:dyDescent="0.3">
      <c r="A34" s="21"/>
      <c r="B34" s="29"/>
      <c r="C34" t="s">
        <v>48</v>
      </c>
      <c r="D34" s="8"/>
      <c r="E34" s="44" t="s">
        <v>59</v>
      </c>
      <c r="F34" s="29"/>
      <c r="G34" t="s">
        <v>236</v>
      </c>
    </row>
    <row r="35" spans="1:7" x14ac:dyDescent="0.3">
      <c r="A35" s="21"/>
      <c r="B35" s="29"/>
      <c r="C35" t="s">
        <v>111</v>
      </c>
      <c r="D35" s="8"/>
      <c r="E35" s="44" t="s">
        <v>59</v>
      </c>
      <c r="F35" s="29"/>
      <c r="G35" t="s">
        <v>237</v>
      </c>
    </row>
    <row r="36" spans="1:7" x14ac:dyDescent="0.3">
      <c r="A36" s="21"/>
      <c r="B36" s="29"/>
      <c r="C36" t="s">
        <v>109</v>
      </c>
      <c r="D36" s="8"/>
      <c r="E36" s="44" t="s">
        <v>59</v>
      </c>
      <c r="F36" s="29"/>
      <c r="G36" t="s">
        <v>238</v>
      </c>
    </row>
    <row r="37" spans="1:7" x14ac:dyDescent="0.3">
      <c r="A37" s="21"/>
      <c r="B37" s="29"/>
      <c r="C37" t="s">
        <v>110</v>
      </c>
      <c r="D37" s="8"/>
      <c r="E37" s="44" t="s">
        <v>59</v>
      </c>
      <c r="F37" s="29"/>
      <c r="G37" t="s">
        <v>239</v>
      </c>
    </row>
    <row r="38" spans="1:7" x14ac:dyDescent="0.3">
      <c r="A38" s="21"/>
      <c r="B38" s="29"/>
      <c r="C38" t="s">
        <v>112</v>
      </c>
      <c r="D38" s="8"/>
      <c r="E38" s="44" t="s">
        <v>59</v>
      </c>
      <c r="F38" s="29"/>
      <c r="G38" t="s">
        <v>240</v>
      </c>
    </row>
    <row r="39" spans="1:7" x14ac:dyDescent="0.3">
      <c r="A39" s="21">
        <v>5</v>
      </c>
      <c r="B39" s="29" t="s">
        <v>19</v>
      </c>
      <c r="D39" s="8"/>
      <c r="E39" s="21">
        <v>5</v>
      </c>
      <c r="F39" s="29" t="s">
        <v>23</v>
      </c>
    </row>
    <row r="40" spans="1:7" x14ac:dyDescent="0.3">
      <c r="A40" s="21"/>
      <c r="B40" s="29"/>
      <c r="C40" t="s">
        <v>242</v>
      </c>
      <c r="D40" s="8"/>
      <c r="E40" s="44" t="s">
        <v>59</v>
      </c>
      <c r="F40" s="29"/>
      <c r="G40" s="2" t="s">
        <v>339</v>
      </c>
    </row>
    <row r="41" spans="1:7" x14ac:dyDescent="0.3">
      <c r="A41" s="21"/>
      <c r="B41" s="29"/>
      <c r="C41" t="s">
        <v>51</v>
      </c>
      <c r="D41" s="8"/>
      <c r="E41" s="44" t="s">
        <v>59</v>
      </c>
      <c r="F41" s="29"/>
      <c r="G41" t="s">
        <v>65</v>
      </c>
    </row>
    <row r="42" spans="1:7" x14ac:dyDescent="0.3">
      <c r="A42" s="21"/>
      <c r="B42" s="29"/>
      <c r="C42" t="s">
        <v>50</v>
      </c>
      <c r="D42" s="8"/>
      <c r="E42" s="44" t="s">
        <v>59</v>
      </c>
      <c r="F42" s="29"/>
      <c r="G42" t="s">
        <v>64</v>
      </c>
    </row>
    <row r="43" spans="1:7" x14ac:dyDescent="0.3">
      <c r="A43" s="21"/>
      <c r="B43" s="29"/>
      <c r="C43" t="s">
        <v>49</v>
      </c>
      <c r="D43" s="8"/>
      <c r="E43" s="44" t="s">
        <v>59</v>
      </c>
      <c r="F43" s="29"/>
      <c r="G43" t="s">
        <v>66</v>
      </c>
    </row>
    <row r="44" spans="1:7" x14ac:dyDescent="0.3">
      <c r="A44" s="21"/>
      <c r="B44" s="29"/>
      <c r="C44" t="s">
        <v>137</v>
      </c>
      <c r="D44" s="8"/>
      <c r="E44" s="44" t="s">
        <v>59</v>
      </c>
      <c r="F44" s="29"/>
      <c r="G44" t="s">
        <v>181</v>
      </c>
    </row>
    <row r="45" spans="1:7" x14ac:dyDescent="0.3">
      <c r="A45" s="21"/>
      <c r="B45" s="29"/>
      <c r="C45" t="s">
        <v>138</v>
      </c>
      <c r="D45" s="8"/>
      <c r="E45" s="44" t="s">
        <v>59</v>
      </c>
      <c r="F45" s="29"/>
      <c r="G45" t="s">
        <v>135</v>
      </c>
    </row>
    <row r="46" spans="1:7" x14ac:dyDescent="0.3">
      <c r="A46" s="21">
        <v>6</v>
      </c>
      <c r="B46" s="29" t="s">
        <v>20</v>
      </c>
      <c r="D46" s="8"/>
      <c r="E46" s="21">
        <v>6</v>
      </c>
      <c r="F46" s="29" t="s">
        <v>168</v>
      </c>
    </row>
    <row r="47" spans="1:7" x14ac:dyDescent="0.3">
      <c r="A47" s="21"/>
      <c r="B47" s="29"/>
      <c r="C47" t="s">
        <v>242</v>
      </c>
      <c r="D47" s="8"/>
      <c r="E47" s="44" t="s">
        <v>59</v>
      </c>
      <c r="F47" s="29"/>
      <c r="G47" s="2" t="s">
        <v>243</v>
      </c>
    </row>
    <row r="48" spans="1:7" x14ac:dyDescent="0.3">
      <c r="A48" s="21"/>
      <c r="B48" s="29"/>
      <c r="C48" t="s">
        <v>149</v>
      </c>
      <c r="D48" s="8"/>
      <c r="E48" s="44" t="s">
        <v>59</v>
      </c>
      <c r="F48" s="29"/>
      <c r="G48" t="s">
        <v>170</v>
      </c>
    </row>
    <row r="49" spans="1:7" x14ac:dyDescent="0.3">
      <c r="A49" s="21"/>
      <c r="B49" s="29"/>
      <c r="C49" t="s">
        <v>52</v>
      </c>
      <c r="D49" s="8"/>
      <c r="E49" s="44" t="s">
        <v>59</v>
      </c>
      <c r="F49" s="29"/>
      <c r="G49" t="s">
        <v>173</v>
      </c>
    </row>
    <row r="50" spans="1:7" x14ac:dyDescent="0.3">
      <c r="A50" s="21"/>
      <c r="B50" s="29"/>
      <c r="C50" t="s">
        <v>53</v>
      </c>
      <c r="D50" s="8"/>
      <c r="E50" s="44" t="s">
        <v>59</v>
      </c>
      <c r="F50" s="29"/>
      <c r="G50" t="s">
        <v>176</v>
      </c>
    </row>
    <row r="51" spans="1:7" x14ac:dyDescent="0.3">
      <c r="A51" s="21"/>
      <c r="B51" s="29"/>
      <c r="C51" t="s">
        <v>54</v>
      </c>
      <c r="D51" s="8"/>
      <c r="E51" s="44" t="s">
        <v>59</v>
      </c>
      <c r="F51" s="29"/>
      <c r="G51" t="s">
        <v>182</v>
      </c>
    </row>
    <row r="52" spans="1:7" x14ac:dyDescent="0.3">
      <c r="A52" s="21"/>
      <c r="B52" s="29"/>
      <c r="C52" t="s">
        <v>113</v>
      </c>
      <c r="D52" s="8"/>
      <c r="E52" s="44" t="s">
        <v>59</v>
      </c>
      <c r="F52" s="29"/>
      <c r="G52" t="s">
        <v>188</v>
      </c>
    </row>
    <row r="53" spans="1:7" x14ac:dyDescent="0.3">
      <c r="A53" s="21">
        <v>7</v>
      </c>
      <c r="B53" s="29" t="s">
        <v>21</v>
      </c>
      <c r="D53" s="8"/>
      <c r="E53" s="21">
        <v>7</v>
      </c>
      <c r="F53" s="29" t="s">
        <v>169</v>
      </c>
    </row>
    <row r="54" spans="1:7" x14ac:dyDescent="0.3">
      <c r="A54" s="21"/>
      <c r="B54" s="29"/>
      <c r="C54" t="s">
        <v>242</v>
      </c>
      <c r="D54" s="8"/>
      <c r="E54" s="44" t="s">
        <v>59</v>
      </c>
      <c r="F54" s="29"/>
      <c r="G54" s="2" t="s">
        <v>243</v>
      </c>
    </row>
    <row r="55" spans="1:7" x14ac:dyDescent="0.3">
      <c r="A55" s="21"/>
      <c r="B55" s="29"/>
      <c r="C55" t="s">
        <v>55</v>
      </c>
      <c r="D55" s="8"/>
      <c r="E55" s="44" t="s">
        <v>59</v>
      </c>
      <c r="F55" s="29"/>
      <c r="G55" t="s">
        <v>171</v>
      </c>
    </row>
    <row r="56" spans="1:7" x14ac:dyDescent="0.3">
      <c r="A56" s="21"/>
      <c r="B56" s="29"/>
      <c r="C56" t="s">
        <v>322</v>
      </c>
      <c r="D56" s="8"/>
      <c r="E56" s="44" t="s">
        <v>59</v>
      </c>
      <c r="F56" s="29"/>
      <c r="G56" t="s">
        <v>152</v>
      </c>
    </row>
    <row r="57" spans="1:7" x14ac:dyDescent="0.3">
      <c r="A57" s="21"/>
      <c r="B57" s="29"/>
      <c r="C57" t="s">
        <v>323</v>
      </c>
      <c r="D57" s="8"/>
      <c r="E57" s="44" t="s">
        <v>59</v>
      </c>
      <c r="F57" s="29"/>
      <c r="G57" t="s">
        <v>177</v>
      </c>
    </row>
    <row r="58" spans="1:7" x14ac:dyDescent="0.3">
      <c r="A58" s="21"/>
      <c r="B58" s="29"/>
      <c r="C58" t="s">
        <v>321</v>
      </c>
      <c r="D58" s="8"/>
      <c r="E58" s="44" t="s">
        <v>59</v>
      </c>
      <c r="F58" s="29"/>
      <c r="G58" t="s">
        <v>183</v>
      </c>
    </row>
    <row r="59" spans="1:7" x14ac:dyDescent="0.3">
      <c r="A59" s="21"/>
      <c r="B59" s="29"/>
      <c r="C59" t="s">
        <v>114</v>
      </c>
      <c r="D59" s="8"/>
      <c r="E59" s="44" t="s">
        <v>59</v>
      </c>
      <c r="F59" s="29"/>
      <c r="G59" s="100" t="s">
        <v>189</v>
      </c>
    </row>
    <row r="60" spans="1:7" x14ac:dyDescent="0.3">
      <c r="A60" s="21">
        <v>8</v>
      </c>
      <c r="B60" s="29" t="s">
        <v>56</v>
      </c>
      <c r="D60" s="8"/>
      <c r="E60" s="21">
        <v>8</v>
      </c>
      <c r="F60" s="29" t="s">
        <v>24</v>
      </c>
    </row>
    <row r="61" spans="1:7" x14ac:dyDescent="0.3">
      <c r="A61" s="21"/>
      <c r="B61" s="29"/>
      <c r="C61" t="s">
        <v>242</v>
      </c>
      <c r="D61" s="8"/>
      <c r="E61" s="44" t="s">
        <v>59</v>
      </c>
      <c r="F61" s="29"/>
      <c r="G61" s="2" t="s">
        <v>243</v>
      </c>
    </row>
    <row r="62" spans="1:7" x14ac:dyDescent="0.3">
      <c r="A62" s="21"/>
      <c r="B62" s="29"/>
      <c r="C62" t="s">
        <v>57</v>
      </c>
      <c r="D62" s="8"/>
      <c r="E62" s="44" t="s">
        <v>59</v>
      </c>
      <c r="F62" s="29"/>
      <c r="G62" t="s">
        <v>67</v>
      </c>
    </row>
    <row r="63" spans="1:7" x14ac:dyDescent="0.3">
      <c r="A63" s="21"/>
      <c r="B63" s="29"/>
      <c r="C63" t="s">
        <v>115</v>
      </c>
      <c r="D63" s="8"/>
      <c r="E63" s="44" t="s">
        <v>59</v>
      </c>
      <c r="F63" s="29"/>
      <c r="G63" t="s">
        <v>68</v>
      </c>
    </row>
    <row r="64" spans="1:7" x14ac:dyDescent="0.3">
      <c r="A64" s="21"/>
      <c r="B64" s="29"/>
      <c r="C64" t="s">
        <v>117</v>
      </c>
      <c r="D64" s="8"/>
      <c r="E64" s="44" t="s">
        <v>59</v>
      </c>
      <c r="F64" s="29"/>
      <c r="G64" t="s">
        <v>178</v>
      </c>
    </row>
    <row r="65" spans="1:7" x14ac:dyDescent="0.3">
      <c r="A65" s="21"/>
      <c r="B65" s="29"/>
      <c r="C65" t="s">
        <v>116</v>
      </c>
      <c r="D65" s="8"/>
      <c r="E65" s="44" t="s">
        <v>59</v>
      </c>
      <c r="F65" s="29"/>
      <c r="G65" t="s">
        <v>132</v>
      </c>
    </row>
    <row r="66" spans="1:7" x14ac:dyDescent="0.3">
      <c r="A66" s="21"/>
      <c r="B66" s="29"/>
      <c r="C66" t="s">
        <v>58</v>
      </c>
      <c r="D66" s="8"/>
      <c r="E66" s="44" t="s">
        <v>59</v>
      </c>
      <c r="F66" s="29"/>
      <c r="G66" t="s">
        <v>133</v>
      </c>
    </row>
    <row r="67" spans="1:7" x14ac:dyDescent="0.3">
      <c r="A67" s="21"/>
      <c r="B67" s="29"/>
      <c r="D67" s="8"/>
      <c r="E67" s="21">
        <v>9</v>
      </c>
      <c r="F67" s="29" t="s">
        <v>25</v>
      </c>
    </row>
    <row r="68" spans="1:7" x14ac:dyDescent="0.3">
      <c r="A68" s="21"/>
      <c r="B68" s="29"/>
      <c r="D68" s="8"/>
      <c r="E68" s="44" t="s">
        <v>59</v>
      </c>
      <c r="F68" s="29"/>
      <c r="G68" s="2" t="s">
        <v>243</v>
      </c>
    </row>
    <row r="69" spans="1:7" x14ac:dyDescent="0.3">
      <c r="A69" s="21"/>
      <c r="B69" s="29"/>
      <c r="D69" s="8"/>
      <c r="E69" s="44" t="s">
        <v>59</v>
      </c>
      <c r="F69" s="29"/>
      <c r="G69" t="s">
        <v>69</v>
      </c>
    </row>
    <row r="70" spans="1:7" x14ac:dyDescent="0.3">
      <c r="A70" s="21"/>
      <c r="B70" s="29"/>
      <c r="D70" s="8"/>
      <c r="E70" s="44" t="s">
        <v>59</v>
      </c>
      <c r="F70" s="29"/>
      <c r="G70" t="s">
        <v>174</v>
      </c>
    </row>
    <row r="71" spans="1:7" x14ac:dyDescent="0.3">
      <c r="A71" s="21"/>
      <c r="B71" s="29"/>
      <c r="D71" s="8"/>
      <c r="E71" s="44" t="s">
        <v>59</v>
      </c>
      <c r="F71" s="29"/>
      <c r="G71" t="s">
        <v>71</v>
      </c>
    </row>
    <row r="72" spans="1:7" x14ac:dyDescent="0.3">
      <c r="A72" s="21"/>
      <c r="B72" s="29"/>
      <c r="D72" s="8"/>
      <c r="E72" s="44" t="s">
        <v>59</v>
      </c>
      <c r="F72" s="29"/>
      <c r="G72" t="s">
        <v>184</v>
      </c>
    </row>
    <row r="73" spans="1:7" x14ac:dyDescent="0.3">
      <c r="A73" s="21"/>
      <c r="B73" s="29"/>
      <c r="D73" s="8"/>
      <c r="E73" s="44" t="s">
        <v>59</v>
      </c>
      <c r="F73" s="29"/>
      <c r="G73" t="s">
        <v>72</v>
      </c>
    </row>
    <row r="74" spans="1:7" x14ac:dyDescent="0.3">
      <c r="A74" s="21"/>
      <c r="B74" s="29"/>
      <c r="D74" s="8"/>
      <c r="E74" s="21">
        <v>10</v>
      </c>
      <c r="F74" s="29" t="s">
        <v>26</v>
      </c>
    </row>
    <row r="75" spans="1:7" x14ac:dyDescent="0.3">
      <c r="A75" s="21"/>
      <c r="B75" s="29"/>
      <c r="D75" s="8"/>
      <c r="E75" s="44" t="s">
        <v>59</v>
      </c>
      <c r="F75" s="29"/>
      <c r="G75" s="2" t="s">
        <v>243</v>
      </c>
    </row>
    <row r="76" spans="1:7" x14ac:dyDescent="0.3">
      <c r="A76" s="21"/>
      <c r="B76" s="29"/>
      <c r="D76" s="8"/>
      <c r="E76" s="44" t="s">
        <v>59</v>
      </c>
      <c r="F76" s="29"/>
      <c r="G76" t="s">
        <v>74</v>
      </c>
    </row>
    <row r="77" spans="1:7" x14ac:dyDescent="0.3">
      <c r="A77" s="21"/>
      <c r="B77" s="29"/>
      <c r="D77" s="8"/>
      <c r="E77" s="44" t="s">
        <v>59</v>
      </c>
      <c r="F77" s="29"/>
      <c r="G77" t="s">
        <v>70</v>
      </c>
    </row>
    <row r="78" spans="1:7" x14ac:dyDescent="0.3">
      <c r="A78" s="21"/>
      <c r="B78" s="29"/>
      <c r="D78" s="8"/>
      <c r="E78" s="44" t="s">
        <v>59</v>
      </c>
      <c r="F78" s="29"/>
      <c r="G78" t="s">
        <v>73</v>
      </c>
    </row>
    <row r="79" spans="1:7" x14ac:dyDescent="0.3">
      <c r="A79" s="21"/>
      <c r="B79" s="29"/>
      <c r="D79" s="8"/>
      <c r="E79" s="44" t="s">
        <v>59</v>
      </c>
      <c r="F79" s="29"/>
      <c r="G79" t="s">
        <v>185</v>
      </c>
    </row>
    <row r="80" spans="1:7" x14ac:dyDescent="0.3">
      <c r="A80" s="21"/>
      <c r="B80" s="29"/>
      <c r="D80" s="8"/>
      <c r="E80" s="44" t="s">
        <v>59</v>
      </c>
      <c r="F80" s="29"/>
      <c r="G80" t="s">
        <v>190</v>
      </c>
    </row>
    <row r="81" spans="1:7" x14ac:dyDescent="0.3">
      <c r="A81" s="21"/>
      <c r="B81" s="29"/>
      <c r="D81" s="8"/>
      <c r="E81" s="21">
        <v>11</v>
      </c>
      <c r="F81" s="29" t="s">
        <v>241</v>
      </c>
    </row>
    <row r="82" spans="1:7" x14ac:dyDescent="0.3">
      <c r="A82" s="21"/>
      <c r="B82" s="29"/>
      <c r="D82" s="8"/>
      <c r="E82" s="44" t="s">
        <v>59</v>
      </c>
      <c r="F82" s="29"/>
      <c r="G82" s="2" t="s">
        <v>243</v>
      </c>
    </row>
    <row r="83" spans="1:7" x14ac:dyDescent="0.3">
      <c r="A83" s="21"/>
      <c r="B83" s="29"/>
      <c r="D83" s="8"/>
      <c r="E83" s="44" t="s">
        <v>59</v>
      </c>
      <c r="F83" s="29"/>
      <c r="G83" t="s">
        <v>134</v>
      </c>
    </row>
    <row r="84" spans="1:7" x14ac:dyDescent="0.3">
      <c r="A84" s="21"/>
      <c r="B84" s="29"/>
      <c r="D84" s="8"/>
      <c r="E84" s="44" t="s">
        <v>59</v>
      </c>
      <c r="F84" s="29"/>
      <c r="G84" t="s">
        <v>75</v>
      </c>
    </row>
    <row r="85" spans="1:7" x14ac:dyDescent="0.3">
      <c r="A85" s="21"/>
      <c r="B85" s="29"/>
      <c r="D85" s="8"/>
      <c r="E85" s="44" t="s">
        <v>59</v>
      </c>
      <c r="F85" s="29"/>
      <c r="G85" t="s">
        <v>76</v>
      </c>
    </row>
    <row r="86" spans="1:7" x14ac:dyDescent="0.3">
      <c r="A86" s="21"/>
      <c r="B86" s="29"/>
      <c r="D86" s="8"/>
      <c r="E86" s="44" t="s">
        <v>59</v>
      </c>
      <c r="F86" s="29"/>
      <c r="G86" t="s">
        <v>78</v>
      </c>
    </row>
    <row r="87" spans="1:7" x14ac:dyDescent="0.3">
      <c r="A87" s="21"/>
      <c r="B87" s="29"/>
      <c r="D87" s="8"/>
      <c r="E87" s="44" t="s">
        <v>59</v>
      </c>
      <c r="F87" s="29"/>
      <c r="G87" t="s">
        <v>77</v>
      </c>
    </row>
    <row r="88" spans="1:7" x14ac:dyDescent="0.3">
      <c r="A88" s="21"/>
      <c r="B88" s="29"/>
      <c r="D88" s="8"/>
      <c r="E88" s="21">
        <v>12</v>
      </c>
      <c r="F88" s="29" t="s">
        <v>28</v>
      </c>
    </row>
    <row r="89" spans="1:7" x14ac:dyDescent="0.3">
      <c r="A89" s="21"/>
      <c r="B89" s="29"/>
      <c r="D89" s="8"/>
      <c r="E89" s="44" t="s">
        <v>59</v>
      </c>
      <c r="F89" s="29"/>
      <c r="G89" s="2" t="s">
        <v>339</v>
      </c>
    </row>
    <row r="90" spans="1:7" x14ac:dyDescent="0.3">
      <c r="A90" s="21"/>
      <c r="B90" s="29"/>
      <c r="D90" s="8"/>
      <c r="E90" s="44" t="s">
        <v>59</v>
      </c>
      <c r="F90" s="29"/>
      <c r="G90" t="s">
        <v>79</v>
      </c>
    </row>
    <row r="91" spans="1:7" x14ac:dyDescent="0.3">
      <c r="A91" s="21"/>
      <c r="B91" s="29"/>
      <c r="D91" s="8"/>
      <c r="E91" s="44" t="s">
        <v>59</v>
      </c>
      <c r="F91" s="29"/>
      <c r="G91" t="s">
        <v>317</v>
      </c>
    </row>
    <row r="92" spans="1:7" x14ac:dyDescent="0.3">
      <c r="A92" s="21"/>
      <c r="B92" s="29"/>
      <c r="D92" s="8"/>
      <c r="E92" s="44" t="s">
        <v>59</v>
      </c>
      <c r="F92" s="29"/>
      <c r="G92" t="s">
        <v>318</v>
      </c>
    </row>
    <row r="93" spans="1:7" x14ac:dyDescent="0.3">
      <c r="A93" s="21"/>
      <c r="B93" s="29"/>
      <c r="D93" s="8"/>
      <c r="E93" s="44" t="s">
        <v>59</v>
      </c>
      <c r="F93" s="29"/>
      <c r="G93" t="s">
        <v>319</v>
      </c>
    </row>
    <row r="94" spans="1:7" x14ac:dyDescent="0.3">
      <c r="A94" s="21"/>
      <c r="B94" s="29"/>
      <c r="D94" s="8"/>
      <c r="E94" s="44" t="s">
        <v>59</v>
      </c>
      <c r="F94" s="29"/>
      <c r="G94" t="s">
        <v>324</v>
      </c>
    </row>
    <row r="95" spans="1:7" x14ac:dyDescent="0.3">
      <c r="A95" s="21"/>
      <c r="B95" s="29"/>
      <c r="D95" s="8"/>
      <c r="E95" s="44"/>
      <c r="F95" s="29"/>
    </row>
    <row r="96" spans="1:7" x14ac:dyDescent="0.3">
      <c r="A96" s="21"/>
      <c r="B96" s="16"/>
    </row>
    <row r="97" spans="1:7" ht="6" customHeight="1" x14ac:dyDescent="0.3">
      <c r="A97" s="8"/>
      <c r="B97" s="8"/>
      <c r="C97" s="8"/>
      <c r="D97" s="8"/>
      <c r="E97" s="8"/>
      <c r="F97" s="8"/>
      <c r="G97" s="8"/>
    </row>
  </sheetData>
  <pageMargins left="0.7" right="0.7" top="0.75" bottom="0.75" header="0.3" footer="0.3"/>
  <pageSetup scale="80" orientation="portrait" r:id="rId1"/>
  <colBreaks count="1" manualBreakCount="1">
    <brk id="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9"/>
  <sheetViews>
    <sheetView workbookViewId="0">
      <pane ySplit="6" topLeftCell="A16" activePane="bottomLeft" state="frozen"/>
      <selection activeCell="B3" sqref="B3"/>
      <selection pane="bottomLeft" activeCell="B3" sqref="B3"/>
    </sheetView>
  </sheetViews>
  <sheetFormatPr defaultRowHeight="14.4" x14ac:dyDescent="0.3"/>
  <cols>
    <col min="1" max="1" width="3.6640625" style="21" customWidth="1"/>
    <col min="2" max="2" width="38.109375" customWidth="1"/>
    <col min="3" max="3" width="1.5546875" style="15" customWidth="1"/>
    <col min="4" max="4" width="12.33203125" style="28" customWidth="1"/>
    <col min="5" max="5" width="146.5546875" customWidth="1"/>
  </cols>
  <sheetData>
    <row r="1" spans="1:5" ht="23.4" x14ac:dyDescent="0.45">
      <c r="A1" s="19"/>
      <c r="B1" s="54" t="s">
        <v>266</v>
      </c>
    </row>
    <row r="2" spans="1:5" x14ac:dyDescent="0.3">
      <c r="A2" s="20"/>
      <c r="B2" s="6" t="s">
        <v>332</v>
      </c>
    </row>
    <row r="3" spans="1:5" x14ac:dyDescent="0.3">
      <c r="E3" s="103" t="s">
        <v>263</v>
      </c>
    </row>
    <row r="4" spans="1:5" x14ac:dyDescent="0.3">
      <c r="B4" s="45" t="s">
        <v>225</v>
      </c>
      <c r="D4" s="2" t="s">
        <v>275</v>
      </c>
    </row>
    <row r="5" spans="1:5" x14ac:dyDescent="0.3">
      <c r="B5" s="45" t="s">
        <v>226</v>
      </c>
      <c r="D5" t="s">
        <v>276</v>
      </c>
    </row>
    <row r="6" spans="1:5" x14ac:dyDescent="0.3">
      <c r="B6" s="45" t="s">
        <v>34</v>
      </c>
      <c r="D6" s="69">
        <f ca="1">TODAY()</f>
        <v>42429</v>
      </c>
    </row>
    <row r="7" spans="1:5" x14ac:dyDescent="0.3">
      <c r="B7" s="45"/>
      <c r="D7" s="69"/>
    </row>
    <row r="8" spans="1:5" x14ac:dyDescent="0.3">
      <c r="B8" s="45" t="s">
        <v>129</v>
      </c>
      <c r="D8" s="61" t="s">
        <v>228</v>
      </c>
    </row>
    <row r="9" spans="1:5" x14ac:dyDescent="0.3">
      <c r="B9" s="2"/>
      <c r="D9" t="s">
        <v>105</v>
      </c>
    </row>
    <row r="10" spans="1:5" x14ac:dyDescent="0.3">
      <c r="B10" s="2"/>
      <c r="D10" t="s">
        <v>330</v>
      </c>
    </row>
    <row r="12" spans="1:5" ht="5.25" customHeight="1" x14ac:dyDescent="0.3">
      <c r="A12" s="35"/>
      <c r="B12" s="8"/>
      <c r="C12" s="8"/>
      <c r="D12" s="36"/>
      <c r="E12" s="8"/>
    </row>
    <row r="13" spans="1:5" s="25" customFormat="1" ht="18" x14ac:dyDescent="0.3">
      <c r="A13" s="23" t="s">
        <v>14</v>
      </c>
      <c r="C13" s="26"/>
      <c r="D13" s="31" t="s">
        <v>107</v>
      </c>
      <c r="E13" s="32" t="s">
        <v>128</v>
      </c>
    </row>
    <row r="14" spans="1:5" s="15" customFormat="1" ht="5.25" customHeight="1" x14ac:dyDescent="0.3">
      <c r="A14" s="37"/>
      <c r="B14" s="38"/>
      <c r="C14" s="38"/>
      <c r="D14" s="39"/>
      <c r="E14" s="38"/>
    </row>
    <row r="15" spans="1:5" s="16" customFormat="1" x14ac:dyDescent="0.3">
      <c r="A15" s="21">
        <v>1</v>
      </c>
      <c r="B15" s="17" t="s">
        <v>15</v>
      </c>
      <c r="C15" s="18"/>
      <c r="D15" s="47">
        <f>IF(T(E15)="",1,VALUE(LEFT(E15)))</f>
        <v>1</v>
      </c>
      <c r="E15" s="16" t="s">
        <v>35</v>
      </c>
    </row>
    <row r="16" spans="1:5" s="16" customFormat="1" x14ac:dyDescent="0.3">
      <c r="A16" s="21">
        <v>2</v>
      </c>
      <c r="B16" s="17" t="s">
        <v>16</v>
      </c>
      <c r="C16" s="18"/>
      <c r="D16" s="47">
        <f>IF(T(E16)="",1,VALUE(LEFT(E16)))</f>
        <v>1</v>
      </c>
      <c r="E16" s="16" t="s">
        <v>80</v>
      </c>
    </row>
    <row r="17" spans="1:5" s="16" customFormat="1" x14ac:dyDescent="0.3">
      <c r="A17" s="21">
        <v>3</v>
      </c>
      <c r="B17" s="17" t="s">
        <v>17</v>
      </c>
      <c r="C17" s="18"/>
      <c r="D17" s="47">
        <f t="shared" ref="D17:D22" si="0">IF(T(E17)="",1,VALUE(LEFT(E17)))</f>
        <v>1</v>
      </c>
      <c r="E17" s="16" t="s">
        <v>81</v>
      </c>
    </row>
    <row r="18" spans="1:5" s="16" customFormat="1" x14ac:dyDescent="0.3">
      <c r="A18" s="21">
        <v>4</v>
      </c>
      <c r="B18" s="17" t="s">
        <v>18</v>
      </c>
      <c r="C18" s="18"/>
      <c r="D18" s="47">
        <f t="shared" si="0"/>
        <v>1</v>
      </c>
      <c r="E18" s="16" t="s">
        <v>82</v>
      </c>
    </row>
    <row r="19" spans="1:5" s="16" customFormat="1" x14ac:dyDescent="0.3">
      <c r="A19" s="21">
        <v>5</v>
      </c>
      <c r="B19" s="17" t="s">
        <v>19</v>
      </c>
      <c r="C19" s="18"/>
      <c r="D19" s="47">
        <f t="shared" si="0"/>
        <v>1</v>
      </c>
      <c r="E19" s="16" t="s">
        <v>83</v>
      </c>
    </row>
    <row r="20" spans="1:5" s="16" customFormat="1" x14ac:dyDescent="0.3">
      <c r="A20" s="21">
        <v>6</v>
      </c>
      <c r="B20" s="17" t="s">
        <v>20</v>
      </c>
      <c r="C20" s="18"/>
      <c r="D20" s="47">
        <f t="shared" si="0"/>
        <v>1</v>
      </c>
      <c r="E20" s="16" t="s">
        <v>84</v>
      </c>
    </row>
    <row r="21" spans="1:5" s="16" customFormat="1" x14ac:dyDescent="0.3">
      <c r="A21" s="21">
        <v>7</v>
      </c>
      <c r="B21" s="17" t="s">
        <v>21</v>
      </c>
      <c r="C21" s="18"/>
      <c r="D21" s="47">
        <f t="shared" si="0"/>
        <v>1</v>
      </c>
      <c r="E21" s="16" t="s">
        <v>85</v>
      </c>
    </row>
    <row r="22" spans="1:5" s="16" customFormat="1" x14ac:dyDescent="0.3">
      <c r="A22" s="21">
        <v>8</v>
      </c>
      <c r="B22" s="17" t="s">
        <v>86</v>
      </c>
      <c r="C22" s="18"/>
      <c r="D22" s="47">
        <f t="shared" si="0"/>
        <v>1</v>
      </c>
      <c r="E22" s="16" t="s">
        <v>87</v>
      </c>
    </row>
    <row r="23" spans="1:5" s="15" customFormat="1" ht="6" customHeight="1" x14ac:dyDescent="0.3">
      <c r="A23" s="35"/>
      <c r="B23" s="8"/>
      <c r="C23" s="8"/>
      <c r="D23" s="36"/>
      <c r="E23" s="8"/>
    </row>
    <row r="24" spans="1:5" s="16" customFormat="1" ht="18" x14ac:dyDescent="0.3">
      <c r="A24" s="24" t="s">
        <v>22</v>
      </c>
      <c r="C24" s="18"/>
      <c r="D24" s="31" t="s">
        <v>107</v>
      </c>
      <c r="E24" s="32" t="s">
        <v>128</v>
      </c>
    </row>
    <row r="25" spans="1:5" s="15" customFormat="1" ht="5.25" customHeight="1" x14ac:dyDescent="0.3">
      <c r="A25" s="22"/>
      <c r="B25" s="14"/>
      <c r="C25" s="14"/>
      <c r="D25" s="48"/>
      <c r="E25" s="14"/>
    </row>
    <row r="26" spans="1:5" s="16" customFormat="1" x14ac:dyDescent="0.3">
      <c r="A26" s="21">
        <v>1</v>
      </c>
      <c r="B26" s="17" t="s">
        <v>223</v>
      </c>
      <c r="C26" s="18"/>
      <c r="D26" s="47">
        <f>IF(T(E26)="",1,VALUE(LEFT(E26)))</f>
        <v>1</v>
      </c>
      <c r="E26" s="16" t="s">
        <v>194</v>
      </c>
    </row>
    <row r="27" spans="1:5" s="16" customFormat="1" x14ac:dyDescent="0.3">
      <c r="A27" s="21">
        <v>2</v>
      </c>
      <c r="B27" s="17" t="s">
        <v>213</v>
      </c>
      <c r="C27" s="18"/>
      <c r="D27" s="47">
        <f>IF(T(E27)="",1,VALUE(LEFT(E27)))</f>
        <v>1</v>
      </c>
      <c r="E27" s="16" t="s">
        <v>158</v>
      </c>
    </row>
    <row r="28" spans="1:5" s="16" customFormat="1" x14ac:dyDescent="0.3">
      <c r="A28" s="21">
        <v>3</v>
      </c>
      <c r="B28" s="17" t="s">
        <v>153</v>
      </c>
      <c r="C28" s="18"/>
      <c r="D28" s="47">
        <f t="shared" ref="D28:D37" si="1">IF(T(E28)="",1,VALUE(LEFT(E28)))</f>
        <v>1</v>
      </c>
      <c r="E28" s="16" t="s">
        <v>88</v>
      </c>
    </row>
    <row r="29" spans="1:5" s="16" customFormat="1" x14ac:dyDescent="0.3">
      <c r="A29" s="21">
        <v>4</v>
      </c>
      <c r="B29" s="17" t="s">
        <v>166</v>
      </c>
      <c r="C29" s="18"/>
      <c r="D29" s="47">
        <f>IF(T(E29)="",1,VALUE(LEFT(E29)))</f>
        <v>1</v>
      </c>
      <c r="E29" s="16" t="s">
        <v>193</v>
      </c>
    </row>
    <row r="30" spans="1:5" s="16" customFormat="1" x14ac:dyDescent="0.3">
      <c r="A30" s="21">
        <v>5</v>
      </c>
      <c r="B30" s="17" t="s">
        <v>23</v>
      </c>
      <c r="C30" s="18"/>
      <c r="D30" s="47">
        <f t="shared" si="1"/>
        <v>1</v>
      </c>
      <c r="E30" s="16" t="s">
        <v>89</v>
      </c>
    </row>
    <row r="31" spans="1:5" s="16" customFormat="1" x14ac:dyDescent="0.3">
      <c r="A31" s="21">
        <v>6</v>
      </c>
      <c r="B31" s="17" t="s">
        <v>168</v>
      </c>
      <c r="C31" s="18"/>
      <c r="D31" s="47">
        <f t="shared" si="1"/>
        <v>1</v>
      </c>
      <c r="E31" s="16" t="s">
        <v>192</v>
      </c>
    </row>
    <row r="32" spans="1:5" s="16" customFormat="1" x14ac:dyDescent="0.3">
      <c r="A32" s="21">
        <v>7</v>
      </c>
      <c r="B32" s="17" t="s">
        <v>169</v>
      </c>
      <c r="C32" s="18"/>
      <c r="D32" s="47">
        <f t="shared" si="1"/>
        <v>1</v>
      </c>
      <c r="E32" s="16" t="s">
        <v>159</v>
      </c>
    </row>
    <row r="33" spans="1:5" s="16" customFormat="1" x14ac:dyDescent="0.3">
      <c r="A33" s="21">
        <v>8</v>
      </c>
      <c r="B33" s="17" t="s">
        <v>24</v>
      </c>
      <c r="C33" s="18"/>
      <c r="D33" s="47">
        <f t="shared" si="1"/>
        <v>1</v>
      </c>
      <c r="E33" s="16" t="s">
        <v>90</v>
      </c>
    </row>
    <row r="34" spans="1:5" s="16" customFormat="1" x14ac:dyDescent="0.3">
      <c r="A34" s="21">
        <v>9</v>
      </c>
      <c r="B34" s="17" t="s">
        <v>25</v>
      </c>
      <c r="C34" s="18"/>
      <c r="D34" s="47">
        <f t="shared" si="1"/>
        <v>1</v>
      </c>
      <c r="E34" s="16" t="s">
        <v>91</v>
      </c>
    </row>
    <row r="35" spans="1:5" s="16" customFormat="1" x14ac:dyDescent="0.3">
      <c r="A35" s="21">
        <v>10</v>
      </c>
      <c r="B35" s="17" t="s">
        <v>26</v>
      </c>
      <c r="C35" s="18"/>
      <c r="D35" s="47">
        <f t="shared" si="1"/>
        <v>1</v>
      </c>
      <c r="E35" s="16" t="s">
        <v>92</v>
      </c>
    </row>
    <row r="36" spans="1:5" s="16" customFormat="1" x14ac:dyDescent="0.3">
      <c r="A36" s="21">
        <v>11</v>
      </c>
      <c r="B36" s="17" t="s">
        <v>27</v>
      </c>
      <c r="C36" s="18"/>
      <c r="D36" s="47">
        <f t="shared" si="1"/>
        <v>1</v>
      </c>
      <c r="E36" s="16" t="s">
        <v>191</v>
      </c>
    </row>
    <row r="37" spans="1:5" s="16" customFormat="1" x14ac:dyDescent="0.3">
      <c r="A37" s="21">
        <v>12</v>
      </c>
      <c r="B37" s="17" t="s">
        <v>28</v>
      </c>
      <c r="C37" s="18"/>
      <c r="D37" s="47">
        <f t="shared" si="1"/>
        <v>1</v>
      </c>
      <c r="E37" s="16" t="s">
        <v>93</v>
      </c>
    </row>
    <row r="38" spans="1:5" s="15" customFormat="1" ht="6" customHeight="1" x14ac:dyDescent="0.3">
      <c r="A38" s="35"/>
      <c r="B38" s="8"/>
      <c r="C38" s="8"/>
      <c r="D38" s="36"/>
      <c r="E38" s="8"/>
    </row>
    <row r="39" spans="1:5" s="16" customFormat="1" x14ac:dyDescent="0.3">
      <c r="A39" s="33"/>
      <c r="B39" s="34" t="s">
        <v>140</v>
      </c>
      <c r="C39" s="18"/>
      <c r="D39" s="42">
        <f>SUM(D15:D22)</f>
        <v>8</v>
      </c>
    </row>
    <row r="40" spans="1:5" x14ac:dyDescent="0.3">
      <c r="B40" s="34" t="s">
        <v>141</v>
      </c>
      <c r="C40" s="8"/>
      <c r="D40" s="42">
        <f>SUM(D26:D37)</f>
        <v>12</v>
      </c>
    </row>
    <row r="41" spans="1:5" x14ac:dyDescent="0.3">
      <c r="B41" t="s">
        <v>261</v>
      </c>
      <c r="C41" s="8"/>
      <c r="D41" s="56">
        <f>IF(COUNTIF(D15:D22,0)=8, 0, D39/(8-COUNTIF(D15:D22,0)))</f>
        <v>1</v>
      </c>
      <c r="E41" s="60" t="str">
        <f>IF(D41=0, "0-NA", IF(D41&lt;1.5, "1-None", IF(D41&lt;2.5, "2-Initial", IF(D41&lt;3.5, "3-Basic", IF(D41&lt;4.5, "4-Acceptable", "5-Mature")))))</f>
        <v>1-None</v>
      </c>
    </row>
    <row r="42" spans="1:5" x14ac:dyDescent="0.3">
      <c r="B42" t="s">
        <v>118</v>
      </c>
      <c r="C42" s="8"/>
      <c r="D42" s="56">
        <f>IF(COUNTIF(D26:D37,0)=12,0,D40/(12-COUNTIF(D26:D37,0)))</f>
        <v>1</v>
      </c>
      <c r="E42" s="60" t="str">
        <f>IF(D42=0, "0-NA", IF(D42&lt;1.5, "1-None", IF(D42&lt;2.5, "2-Initial", IF(D42&lt;3.5, "3-Basic", IF(D42&lt;4.5, "4-Acceptable", "5-Mature")))))</f>
        <v>1-None</v>
      </c>
    </row>
    <row r="43" spans="1:5" x14ac:dyDescent="0.3">
      <c r="B43" s="17" t="s">
        <v>33</v>
      </c>
      <c r="C43" s="8"/>
      <c r="D43" s="128">
        <f>IF(COUNTIF(D15:D37,0)=20,0,(D39+D40)/(20-COUNTIF(D15:D37,0)))</f>
        <v>1</v>
      </c>
      <c r="E43" s="43" t="str">
        <f>IF(D43=0, "0-NA", IF(D43&lt;1.5, "1-None", IF(D43&lt;2.5, "2-Initial", IF(D43&lt;3.5, "3-Basic", IF(D43&lt;4.5, "4-Acceptable", "5-Mature")))))</f>
        <v>1-None</v>
      </c>
    </row>
    <row r="44" spans="1:5" ht="6" customHeight="1" x14ac:dyDescent="0.3">
      <c r="A44" s="35"/>
      <c r="B44" s="8"/>
      <c r="C44" s="8"/>
      <c r="D44" s="36"/>
      <c r="E44" s="8"/>
    </row>
    <row r="47" spans="1:5" x14ac:dyDescent="0.3">
      <c r="B47" s="2" t="s">
        <v>127</v>
      </c>
    </row>
    <row r="48" spans="1:5" x14ac:dyDescent="0.3">
      <c r="B48" s="70" t="str">
        <f>CONCATENATE('PG5'!$D$4," - PSMM Operational")</f>
        <v>PG5 - PSMM Operational</v>
      </c>
    </row>
    <row r="49" spans="2:2" x14ac:dyDescent="0.3">
      <c r="B49" s="70" t="str">
        <f>CONCATENATE('PG5'!$D$4," - PSMM Technical")</f>
        <v>PG5 - PSMM Technical</v>
      </c>
    </row>
  </sheetData>
  <dataValidations count="20">
    <dataValidation type="list" allowBlank="1" showInputMessage="1" showErrorMessage="1" sqref="E26">
      <formula1>PSMM_T1</formula1>
    </dataValidation>
    <dataValidation type="list" allowBlank="1" showInputMessage="1" showErrorMessage="1" sqref="E27">
      <formula1>PSMM_T2</formula1>
    </dataValidation>
    <dataValidation type="list" allowBlank="1" showInputMessage="1" showErrorMessage="1" sqref="E28">
      <formula1>PSMM_T3</formula1>
    </dataValidation>
    <dataValidation type="list" allowBlank="1" showInputMessage="1" showErrorMessage="1" sqref="E30">
      <formula1>PSMM_T5</formula1>
    </dataValidation>
    <dataValidation type="list" allowBlank="1" showInputMessage="1" showErrorMessage="1" sqref="E32">
      <formula1>PSMM_T7</formula1>
    </dataValidation>
    <dataValidation type="list" allowBlank="1" showInputMessage="1" showErrorMessage="1" sqref="E33">
      <formula1>PSMM_T8</formula1>
    </dataValidation>
    <dataValidation type="list" allowBlank="1" showInputMessage="1" showErrorMessage="1" sqref="E34">
      <formula1>PSMM_T9</formula1>
    </dataValidation>
    <dataValidation type="list" allowBlank="1" showInputMessage="1" showErrorMessage="1" sqref="E35">
      <formula1>PSMM_T10</formula1>
    </dataValidation>
    <dataValidation type="list" allowBlank="1" showInputMessage="1" showErrorMessage="1" sqref="E36">
      <formula1>PSMM_T11</formula1>
    </dataValidation>
    <dataValidation type="list" allowBlank="1" showInputMessage="1" showErrorMessage="1" sqref="E37">
      <formula1>PSMM_T12</formula1>
    </dataValidation>
    <dataValidation type="list" allowBlank="1" showInputMessage="1" showErrorMessage="1" sqref="E29">
      <formula1>PSMM_T4</formula1>
    </dataValidation>
    <dataValidation type="list" allowBlank="1" showInputMessage="1" showErrorMessage="1" sqref="E31">
      <formula1>PSMM_T6</formula1>
    </dataValidation>
    <dataValidation type="list" allowBlank="1" showInputMessage="1" showErrorMessage="1" sqref="E15">
      <formula1>PSMM_O1</formula1>
    </dataValidation>
    <dataValidation type="list" allowBlank="1" showInputMessage="1" showErrorMessage="1" sqref="E16">
      <formula1>PSMM_O2</formula1>
    </dataValidation>
    <dataValidation type="list" allowBlank="1" showInputMessage="1" showErrorMessage="1" sqref="E17">
      <formula1>PSMM_O3</formula1>
    </dataValidation>
    <dataValidation type="list" allowBlank="1" showInputMessage="1" showErrorMessage="1" sqref="E18">
      <formula1>PSMM_O4</formula1>
    </dataValidation>
    <dataValidation type="list" allowBlank="1" showInputMessage="1" showErrorMessage="1" sqref="E19">
      <formula1>PSMM_O5</formula1>
    </dataValidation>
    <dataValidation type="list" allowBlank="1" showInputMessage="1" showErrorMessage="1" sqref="E20">
      <formula1>PSMM_O6</formula1>
    </dataValidation>
    <dataValidation type="list" allowBlank="1" showInputMessage="1" showErrorMessage="1" sqref="E21">
      <formula1>PSMM_O7</formula1>
    </dataValidation>
    <dataValidation type="list" allowBlank="1" showInputMessage="1" showErrorMessage="1" sqref="E22">
      <formula1>PSMM_O8</formula1>
    </dataValidation>
  </dataValidation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9"/>
  <sheetViews>
    <sheetView workbookViewId="0">
      <pane ySplit="6" topLeftCell="A34" activePane="bottomLeft" state="frozen"/>
      <selection activeCell="B3" sqref="B3"/>
      <selection pane="bottomLeft" activeCell="B3" sqref="B3"/>
    </sheetView>
  </sheetViews>
  <sheetFormatPr defaultRowHeight="14.4" x14ac:dyDescent="0.3"/>
  <cols>
    <col min="1" max="1" width="3.6640625" style="21" customWidth="1"/>
    <col min="2" max="2" width="38.109375" customWidth="1"/>
    <col min="3" max="3" width="1.5546875" style="15" customWidth="1"/>
    <col min="4" max="4" width="12.33203125" style="28" customWidth="1"/>
    <col min="5" max="5" width="146.5546875" customWidth="1"/>
  </cols>
  <sheetData>
    <row r="1" spans="1:5" ht="23.4" x14ac:dyDescent="0.45">
      <c r="A1" s="19"/>
      <c r="B1" s="54" t="s">
        <v>266</v>
      </c>
    </row>
    <row r="2" spans="1:5" x14ac:dyDescent="0.3">
      <c r="A2" s="20"/>
      <c r="B2" s="6" t="s">
        <v>332</v>
      </c>
    </row>
    <row r="3" spans="1:5" x14ac:dyDescent="0.3">
      <c r="E3" s="103" t="s">
        <v>263</v>
      </c>
    </row>
    <row r="4" spans="1:5" x14ac:dyDescent="0.3">
      <c r="B4" s="45" t="s">
        <v>225</v>
      </c>
      <c r="D4" s="2" t="s">
        <v>277</v>
      </c>
    </row>
    <row r="5" spans="1:5" x14ac:dyDescent="0.3">
      <c r="B5" s="45" t="s">
        <v>226</v>
      </c>
      <c r="D5" t="s">
        <v>278</v>
      </c>
    </row>
    <row r="6" spans="1:5" x14ac:dyDescent="0.3">
      <c r="B6" s="45" t="s">
        <v>34</v>
      </c>
      <c r="D6" s="69">
        <f ca="1">TODAY()</f>
        <v>42429</v>
      </c>
    </row>
    <row r="7" spans="1:5" x14ac:dyDescent="0.3">
      <c r="B7" s="45"/>
      <c r="D7" s="69"/>
    </row>
    <row r="8" spans="1:5" x14ac:dyDescent="0.3">
      <c r="B8" s="45" t="s">
        <v>129</v>
      </c>
      <c r="D8" s="61" t="s">
        <v>228</v>
      </c>
    </row>
    <row r="9" spans="1:5" x14ac:dyDescent="0.3">
      <c r="B9" s="2"/>
      <c r="D9" t="s">
        <v>105</v>
      </c>
    </row>
    <row r="10" spans="1:5" x14ac:dyDescent="0.3">
      <c r="B10" s="2"/>
      <c r="D10" t="s">
        <v>330</v>
      </c>
    </row>
    <row r="12" spans="1:5" ht="5.25" customHeight="1" x14ac:dyDescent="0.3">
      <c r="A12" s="35"/>
      <c r="B12" s="8"/>
      <c r="C12" s="8"/>
      <c r="D12" s="36"/>
      <c r="E12" s="8"/>
    </row>
    <row r="13" spans="1:5" s="25" customFormat="1" ht="18" x14ac:dyDescent="0.3">
      <c r="A13" s="23" t="s">
        <v>14</v>
      </c>
      <c r="C13" s="26"/>
      <c r="D13" s="31" t="s">
        <v>107</v>
      </c>
      <c r="E13" s="32" t="s">
        <v>128</v>
      </c>
    </row>
    <row r="14" spans="1:5" s="15" customFormat="1" ht="5.25" customHeight="1" x14ac:dyDescent="0.3">
      <c r="A14" s="37"/>
      <c r="B14" s="38"/>
      <c r="C14" s="38"/>
      <c r="D14" s="39"/>
      <c r="E14" s="38"/>
    </row>
    <row r="15" spans="1:5" s="16" customFormat="1" x14ac:dyDescent="0.3">
      <c r="A15" s="21">
        <v>1</v>
      </c>
      <c r="B15" s="17" t="s">
        <v>15</v>
      </c>
      <c r="C15" s="18"/>
      <c r="D15" s="47">
        <f>IF(T(E15)="",1,VALUE(LEFT(E15)))</f>
        <v>4</v>
      </c>
      <c r="E15" s="16" t="s">
        <v>120</v>
      </c>
    </row>
    <row r="16" spans="1:5" s="16" customFormat="1" x14ac:dyDescent="0.3">
      <c r="A16" s="21">
        <v>2</v>
      </c>
      <c r="B16" s="17" t="s">
        <v>16</v>
      </c>
      <c r="C16" s="18"/>
      <c r="D16" s="47">
        <f>IF(T(E16)="",1,VALUE(LEFT(E16)))</f>
        <v>4</v>
      </c>
      <c r="E16" s="16" t="s">
        <v>160</v>
      </c>
    </row>
    <row r="17" spans="1:5" s="16" customFormat="1" x14ac:dyDescent="0.3">
      <c r="A17" s="21">
        <v>3</v>
      </c>
      <c r="B17" s="17" t="s">
        <v>17</v>
      </c>
      <c r="C17" s="18"/>
      <c r="D17" s="47">
        <f t="shared" ref="D17:D22" si="0">IF(T(E17)="",1,VALUE(LEFT(E17)))</f>
        <v>3</v>
      </c>
      <c r="E17" s="16" t="s">
        <v>121</v>
      </c>
    </row>
    <row r="18" spans="1:5" s="16" customFormat="1" x14ac:dyDescent="0.3">
      <c r="A18" s="21">
        <v>4</v>
      </c>
      <c r="B18" s="17" t="s">
        <v>18</v>
      </c>
      <c r="C18" s="18"/>
      <c r="D18" s="47">
        <f t="shared" si="0"/>
        <v>3</v>
      </c>
      <c r="E18" s="16" t="s">
        <v>122</v>
      </c>
    </row>
    <row r="19" spans="1:5" s="16" customFormat="1" x14ac:dyDescent="0.3">
      <c r="A19" s="21">
        <v>5</v>
      </c>
      <c r="B19" s="17" t="s">
        <v>19</v>
      </c>
      <c r="C19" s="18"/>
      <c r="D19" s="47">
        <f t="shared" si="0"/>
        <v>3</v>
      </c>
      <c r="E19" s="16" t="s">
        <v>151</v>
      </c>
    </row>
    <row r="20" spans="1:5" s="16" customFormat="1" x14ac:dyDescent="0.3">
      <c r="A20" s="21">
        <v>6</v>
      </c>
      <c r="B20" s="17" t="s">
        <v>20</v>
      </c>
      <c r="C20" s="18"/>
      <c r="D20" s="47">
        <f t="shared" si="0"/>
        <v>4</v>
      </c>
      <c r="E20" s="16" t="s">
        <v>94</v>
      </c>
    </row>
    <row r="21" spans="1:5" s="16" customFormat="1" x14ac:dyDescent="0.3">
      <c r="A21" s="21">
        <v>7</v>
      </c>
      <c r="B21" s="17" t="s">
        <v>21</v>
      </c>
      <c r="C21" s="18"/>
      <c r="D21" s="47">
        <f t="shared" si="0"/>
        <v>4</v>
      </c>
      <c r="E21" s="16" t="s">
        <v>161</v>
      </c>
    </row>
    <row r="22" spans="1:5" s="16" customFormat="1" x14ac:dyDescent="0.3">
      <c r="A22" s="21">
        <v>8</v>
      </c>
      <c r="B22" s="17" t="s">
        <v>86</v>
      </c>
      <c r="C22" s="18"/>
      <c r="D22" s="47">
        <f t="shared" si="0"/>
        <v>4</v>
      </c>
      <c r="E22" s="16" t="s">
        <v>123</v>
      </c>
    </row>
    <row r="23" spans="1:5" s="15" customFormat="1" ht="6" customHeight="1" x14ac:dyDescent="0.3">
      <c r="A23" s="35"/>
      <c r="B23" s="8"/>
      <c r="C23" s="8"/>
      <c r="D23" s="36"/>
      <c r="E23" s="8"/>
    </row>
    <row r="24" spans="1:5" s="16" customFormat="1" ht="18" x14ac:dyDescent="0.3">
      <c r="A24" s="24" t="s">
        <v>22</v>
      </c>
      <c r="C24" s="18"/>
      <c r="D24" s="31" t="s">
        <v>107</v>
      </c>
      <c r="E24" s="32" t="s">
        <v>128</v>
      </c>
    </row>
    <row r="25" spans="1:5" s="15" customFormat="1" ht="5.25" customHeight="1" x14ac:dyDescent="0.3">
      <c r="A25" s="22"/>
      <c r="B25" s="14"/>
      <c r="C25" s="14"/>
      <c r="D25" s="48"/>
      <c r="E25" s="14"/>
    </row>
    <row r="26" spans="1:5" s="16" customFormat="1" x14ac:dyDescent="0.3">
      <c r="A26" s="21">
        <v>1</v>
      </c>
      <c r="B26" s="17" t="s">
        <v>223</v>
      </c>
      <c r="C26" s="18"/>
      <c r="D26" s="47">
        <f>IF(T(E26)="",1,VALUE(LEFT(E26)))</f>
        <v>4</v>
      </c>
      <c r="E26" s="16" t="s">
        <v>203</v>
      </c>
    </row>
    <row r="27" spans="1:5" s="16" customFormat="1" x14ac:dyDescent="0.3">
      <c r="A27" s="21">
        <v>2</v>
      </c>
      <c r="B27" s="17" t="s">
        <v>154</v>
      </c>
      <c r="C27" s="18"/>
      <c r="D27" s="47">
        <f>IF(T(E27)="",1,VALUE(LEFT(E27)))</f>
        <v>3</v>
      </c>
      <c r="E27" s="16" t="s">
        <v>210</v>
      </c>
    </row>
    <row r="28" spans="1:5" s="16" customFormat="1" x14ac:dyDescent="0.3">
      <c r="A28" s="21">
        <v>3</v>
      </c>
      <c r="B28" s="17" t="s">
        <v>153</v>
      </c>
      <c r="C28" s="18"/>
      <c r="D28" s="47">
        <f t="shared" ref="D28:D37" si="1">IF(T(E28)="",1,VALUE(LEFT(E28)))</f>
        <v>3</v>
      </c>
      <c r="E28" s="16" t="s">
        <v>157</v>
      </c>
    </row>
    <row r="29" spans="1:5" s="16" customFormat="1" x14ac:dyDescent="0.3">
      <c r="A29" s="21">
        <v>4</v>
      </c>
      <c r="B29" s="17" t="s">
        <v>166</v>
      </c>
      <c r="C29" s="18"/>
      <c r="D29" s="47">
        <f>IF(T(E29)="",1,VALUE(LEFT(E29)))</f>
        <v>4</v>
      </c>
      <c r="E29" s="16" t="s">
        <v>204</v>
      </c>
    </row>
    <row r="30" spans="1:5" s="16" customFormat="1" x14ac:dyDescent="0.3">
      <c r="A30" s="21">
        <v>5</v>
      </c>
      <c r="B30" s="17" t="s">
        <v>23</v>
      </c>
      <c r="C30" s="18"/>
      <c r="D30" s="47">
        <f t="shared" si="1"/>
        <v>3</v>
      </c>
      <c r="E30" s="16" t="s">
        <v>97</v>
      </c>
    </row>
    <row r="31" spans="1:5" s="16" customFormat="1" x14ac:dyDescent="0.3">
      <c r="A31" s="21">
        <v>6</v>
      </c>
      <c r="B31" s="17" t="s">
        <v>168</v>
      </c>
      <c r="C31" s="18"/>
      <c r="D31" s="47">
        <f t="shared" si="1"/>
        <v>3</v>
      </c>
      <c r="E31" s="16" t="s">
        <v>98</v>
      </c>
    </row>
    <row r="32" spans="1:5" s="16" customFormat="1" x14ac:dyDescent="0.3">
      <c r="A32" s="21">
        <v>7</v>
      </c>
      <c r="B32" s="17" t="s">
        <v>169</v>
      </c>
      <c r="C32" s="18"/>
      <c r="D32" s="47">
        <f t="shared" si="1"/>
        <v>2</v>
      </c>
      <c r="E32" s="16" t="s">
        <v>211</v>
      </c>
    </row>
    <row r="33" spans="1:5" s="16" customFormat="1" x14ac:dyDescent="0.3">
      <c r="A33" s="21">
        <v>8</v>
      </c>
      <c r="B33" s="17" t="s">
        <v>24</v>
      </c>
      <c r="C33" s="18"/>
      <c r="D33" s="47">
        <f t="shared" si="1"/>
        <v>4</v>
      </c>
      <c r="E33" s="16" t="s">
        <v>162</v>
      </c>
    </row>
    <row r="34" spans="1:5" s="16" customFormat="1" x14ac:dyDescent="0.3">
      <c r="A34" s="21">
        <v>9</v>
      </c>
      <c r="B34" s="17" t="s">
        <v>25</v>
      </c>
      <c r="C34" s="18"/>
      <c r="D34" s="47">
        <f t="shared" si="1"/>
        <v>3</v>
      </c>
      <c r="E34" s="16" t="s">
        <v>163</v>
      </c>
    </row>
    <row r="35" spans="1:5" s="16" customFormat="1" x14ac:dyDescent="0.3">
      <c r="A35" s="21">
        <v>10</v>
      </c>
      <c r="B35" s="17" t="s">
        <v>26</v>
      </c>
      <c r="C35" s="18"/>
      <c r="D35" s="47">
        <f t="shared" si="1"/>
        <v>4</v>
      </c>
      <c r="E35" s="16" t="s">
        <v>201</v>
      </c>
    </row>
    <row r="36" spans="1:5" s="16" customFormat="1" x14ac:dyDescent="0.3">
      <c r="A36" s="21">
        <v>11</v>
      </c>
      <c r="B36" s="17" t="s">
        <v>27</v>
      </c>
      <c r="C36" s="18"/>
      <c r="D36" s="47">
        <f t="shared" si="1"/>
        <v>3</v>
      </c>
      <c r="E36" s="16" t="s">
        <v>101</v>
      </c>
    </row>
    <row r="37" spans="1:5" s="16" customFormat="1" x14ac:dyDescent="0.3">
      <c r="A37" s="21">
        <v>12</v>
      </c>
      <c r="B37" s="17" t="s">
        <v>28</v>
      </c>
      <c r="C37" s="18"/>
      <c r="D37" s="47">
        <f t="shared" si="1"/>
        <v>5</v>
      </c>
      <c r="E37" s="16" t="s">
        <v>164</v>
      </c>
    </row>
    <row r="38" spans="1:5" s="15" customFormat="1" ht="6" customHeight="1" x14ac:dyDescent="0.3">
      <c r="A38" s="35"/>
      <c r="B38" s="8"/>
      <c r="C38" s="8"/>
      <c r="D38" s="36"/>
      <c r="E38" s="8"/>
    </row>
    <row r="39" spans="1:5" s="16" customFormat="1" x14ac:dyDescent="0.3">
      <c r="A39" s="33"/>
      <c r="B39" s="34" t="s">
        <v>140</v>
      </c>
      <c r="C39" s="18"/>
      <c r="D39" s="42">
        <f>SUM(D15:D22)</f>
        <v>29</v>
      </c>
    </row>
    <row r="40" spans="1:5" x14ac:dyDescent="0.3">
      <c r="B40" s="34" t="s">
        <v>141</v>
      </c>
      <c r="C40" s="8"/>
      <c r="D40" s="42">
        <f>SUM(D26:D37)</f>
        <v>41</v>
      </c>
    </row>
    <row r="41" spans="1:5" x14ac:dyDescent="0.3">
      <c r="B41" t="s">
        <v>261</v>
      </c>
      <c r="C41" s="8"/>
      <c r="D41" s="56">
        <f>IF(COUNTIF(D15:D22,0)=8, 0, D39/(8-COUNTIF(D15:D22,0)))</f>
        <v>3.625</v>
      </c>
      <c r="E41" s="60" t="str">
        <f>IF(D41=0, "0-NA", IF(D41&lt;1.5, "1-None", IF(D41&lt;2.5, "2-Initial", IF(D41&lt;3.5, "3-Basic", IF(D41&lt;4.5, "4-Acceptable", "5-Mature")))))</f>
        <v>4-Acceptable</v>
      </c>
    </row>
    <row r="42" spans="1:5" x14ac:dyDescent="0.3">
      <c r="B42" t="s">
        <v>118</v>
      </c>
      <c r="C42" s="8"/>
      <c r="D42" s="56">
        <f>IF(COUNTIF(D26:D37,0)=12,0,D40/(12-COUNTIF(D26:D37,0)))</f>
        <v>3.4166666666666665</v>
      </c>
      <c r="E42" s="60" t="str">
        <f>IF(D42=0, "0-NA", IF(D42&lt;1.5, "1-None", IF(D42&lt;2.5, "2-Initial", IF(D42&lt;3.5, "3-Basic", IF(D42&lt;4.5, "4-Acceptable", "5-Mature")))))</f>
        <v>3-Basic</v>
      </c>
    </row>
    <row r="43" spans="1:5" x14ac:dyDescent="0.3">
      <c r="B43" s="17" t="s">
        <v>33</v>
      </c>
      <c r="C43" s="8"/>
      <c r="D43" s="128">
        <f>IF(COUNTIF(D15:D37,0)=20,0,(D39+D40)/(20-COUNTIF(D15:D37,0)))</f>
        <v>3.5</v>
      </c>
      <c r="E43" s="43" t="str">
        <f>IF(D43=0, "0-NA", IF(D43&lt;1.5, "1-None", IF(D43&lt;2.5, "2-Initial", IF(D43&lt;3.5, "3-Basic", IF(D43&lt;4.5, "4-Acceptable", "5-Mature")))))</f>
        <v>4-Acceptable</v>
      </c>
    </row>
    <row r="44" spans="1:5" ht="6" customHeight="1" x14ac:dyDescent="0.3">
      <c r="A44" s="35"/>
      <c r="B44" s="8"/>
      <c r="C44" s="8"/>
      <c r="D44" s="36"/>
      <c r="E44" s="8"/>
    </row>
    <row r="47" spans="1:5" x14ac:dyDescent="0.3">
      <c r="B47" s="2" t="s">
        <v>127</v>
      </c>
    </row>
    <row r="48" spans="1:5" x14ac:dyDescent="0.3">
      <c r="B48" s="70" t="str">
        <f>CONCATENATE('PG6'!$D$4," - PSMM Operational")</f>
        <v>PG6 - PSMM Operational</v>
      </c>
    </row>
    <row r="49" spans="2:2" x14ac:dyDescent="0.3">
      <c r="B49" s="70" t="str">
        <f>CONCATENATE('PG6'!$D$4," - PSMM Technical")</f>
        <v>PG6 - PSMM Technical</v>
      </c>
    </row>
  </sheetData>
  <dataValidations count="20">
    <dataValidation type="list" allowBlank="1" showInputMessage="1" showErrorMessage="1" sqref="E26">
      <formula1>PSMM_T1</formula1>
    </dataValidation>
    <dataValidation type="list" allowBlank="1" showInputMessage="1" showErrorMessage="1" sqref="E27">
      <formula1>PSMM_T2</formula1>
    </dataValidation>
    <dataValidation type="list" allowBlank="1" showInputMessage="1" showErrorMessage="1" sqref="E28">
      <formula1>PSMM_T3</formula1>
    </dataValidation>
    <dataValidation type="list" allowBlank="1" showInputMessage="1" showErrorMessage="1" sqref="E30">
      <formula1>PSMM_T5</formula1>
    </dataValidation>
    <dataValidation type="list" allowBlank="1" showInputMessage="1" showErrorMessage="1" sqref="E32">
      <formula1>PSMM_T7</formula1>
    </dataValidation>
    <dataValidation type="list" allowBlank="1" showInputMessage="1" showErrorMessage="1" sqref="E33">
      <formula1>PSMM_T8</formula1>
    </dataValidation>
    <dataValidation type="list" allowBlank="1" showInputMessage="1" showErrorMessage="1" sqref="E34">
      <formula1>PSMM_T9</formula1>
    </dataValidation>
    <dataValidation type="list" allowBlank="1" showInputMessage="1" showErrorMessage="1" sqref="E35">
      <formula1>PSMM_T10</formula1>
    </dataValidation>
    <dataValidation type="list" allowBlank="1" showInputMessage="1" showErrorMessage="1" sqref="E36">
      <formula1>PSMM_T11</formula1>
    </dataValidation>
    <dataValidation type="list" allowBlank="1" showInputMessage="1" showErrorMessage="1" sqref="E37">
      <formula1>PSMM_T12</formula1>
    </dataValidation>
    <dataValidation type="list" allowBlank="1" showInputMessage="1" showErrorMessage="1" sqref="E29">
      <formula1>PSMM_T4</formula1>
    </dataValidation>
    <dataValidation type="list" allowBlank="1" showInputMessage="1" showErrorMessage="1" sqref="E31">
      <formula1>PSMM_T6</formula1>
    </dataValidation>
    <dataValidation type="list" allowBlank="1" showInputMessage="1" showErrorMessage="1" sqref="E15">
      <formula1>PSMM_O1</formula1>
    </dataValidation>
    <dataValidation type="list" allowBlank="1" showInputMessage="1" showErrorMessage="1" sqref="E16">
      <formula1>PSMM_O2</formula1>
    </dataValidation>
    <dataValidation type="list" allowBlank="1" showInputMessage="1" showErrorMessage="1" sqref="E17">
      <formula1>PSMM_O3</formula1>
    </dataValidation>
    <dataValidation type="list" allowBlank="1" showInputMessage="1" showErrorMessage="1" sqref="E18">
      <formula1>PSMM_O4</formula1>
    </dataValidation>
    <dataValidation type="list" allowBlank="1" showInputMessage="1" showErrorMessage="1" sqref="E19">
      <formula1>PSMM_O5</formula1>
    </dataValidation>
    <dataValidation type="list" allowBlank="1" showInputMessage="1" showErrorMessage="1" sqref="E20">
      <formula1>PSMM_O6</formula1>
    </dataValidation>
    <dataValidation type="list" allowBlank="1" showInputMessage="1" showErrorMessage="1" sqref="E21">
      <formula1>PSMM_O7</formula1>
    </dataValidation>
    <dataValidation type="list" allowBlank="1" showInputMessage="1" showErrorMessage="1" sqref="E22">
      <formula1>PSMM_O8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9"/>
  <sheetViews>
    <sheetView workbookViewId="0">
      <pane ySplit="6" topLeftCell="A7" activePane="bottomLeft" state="frozen"/>
      <selection activeCell="B3" sqref="B3"/>
      <selection pane="bottomLeft" activeCell="B3" sqref="B3"/>
    </sheetView>
  </sheetViews>
  <sheetFormatPr defaultRowHeight="14.4" x14ac:dyDescent="0.3"/>
  <cols>
    <col min="1" max="1" width="3.6640625" style="21" customWidth="1"/>
    <col min="2" max="2" width="38.109375" customWidth="1"/>
    <col min="3" max="3" width="1.5546875" style="15" customWidth="1"/>
    <col min="4" max="4" width="12.33203125" style="28" customWidth="1"/>
    <col min="5" max="5" width="146.5546875" customWidth="1"/>
  </cols>
  <sheetData>
    <row r="1" spans="1:5" ht="23.4" x14ac:dyDescent="0.45">
      <c r="A1" s="19"/>
      <c r="B1" s="54" t="s">
        <v>266</v>
      </c>
    </row>
    <row r="2" spans="1:5" x14ac:dyDescent="0.3">
      <c r="A2" s="20"/>
      <c r="B2" s="6" t="s">
        <v>332</v>
      </c>
    </row>
    <row r="3" spans="1:5" x14ac:dyDescent="0.3">
      <c r="E3" s="103" t="s">
        <v>263</v>
      </c>
    </row>
    <row r="4" spans="1:5" x14ac:dyDescent="0.3">
      <c r="B4" s="45" t="s">
        <v>225</v>
      </c>
      <c r="D4" s="2" t="s">
        <v>326</v>
      </c>
    </row>
    <row r="5" spans="1:5" x14ac:dyDescent="0.3">
      <c r="B5" s="45" t="s">
        <v>226</v>
      </c>
      <c r="D5" t="s">
        <v>327</v>
      </c>
    </row>
    <row r="6" spans="1:5" x14ac:dyDescent="0.3">
      <c r="B6" s="45" t="s">
        <v>34</v>
      </c>
      <c r="D6" s="69">
        <f ca="1">TODAY()</f>
        <v>42429</v>
      </c>
    </row>
    <row r="7" spans="1:5" x14ac:dyDescent="0.3">
      <c r="B7" s="45"/>
      <c r="D7" s="69"/>
    </row>
    <row r="8" spans="1:5" x14ac:dyDescent="0.3">
      <c r="B8" s="45" t="s">
        <v>129</v>
      </c>
      <c r="D8" s="61" t="s">
        <v>228</v>
      </c>
    </row>
    <row r="9" spans="1:5" x14ac:dyDescent="0.3">
      <c r="B9" s="2"/>
      <c r="D9" t="s">
        <v>105</v>
      </c>
    </row>
    <row r="10" spans="1:5" x14ac:dyDescent="0.3">
      <c r="B10" s="2"/>
      <c r="D10" t="s">
        <v>330</v>
      </c>
    </row>
    <row r="12" spans="1:5" ht="5.25" customHeight="1" x14ac:dyDescent="0.3">
      <c r="A12" s="35"/>
      <c r="B12" s="8"/>
      <c r="C12" s="8"/>
      <c r="D12" s="36"/>
      <c r="E12" s="8"/>
    </row>
    <row r="13" spans="1:5" s="25" customFormat="1" ht="18" x14ac:dyDescent="0.3">
      <c r="A13" s="23" t="s">
        <v>14</v>
      </c>
      <c r="C13" s="26"/>
      <c r="D13" s="31" t="s">
        <v>107</v>
      </c>
      <c r="E13" s="32" t="s">
        <v>128</v>
      </c>
    </row>
    <row r="14" spans="1:5" s="15" customFormat="1" ht="5.25" customHeight="1" x14ac:dyDescent="0.3">
      <c r="A14" s="37"/>
      <c r="B14" s="38"/>
      <c r="C14" s="38"/>
      <c r="D14" s="39"/>
      <c r="E14" s="38"/>
    </row>
    <row r="15" spans="1:5" s="16" customFormat="1" x14ac:dyDescent="0.3">
      <c r="A15" s="21">
        <v>1</v>
      </c>
      <c r="B15" s="17" t="s">
        <v>15</v>
      </c>
      <c r="C15" s="18"/>
      <c r="D15" s="47">
        <f>IF(T(E15)="",1,VALUE(LEFT(E15)))</f>
        <v>4</v>
      </c>
      <c r="E15" s="16" t="s">
        <v>120</v>
      </c>
    </row>
    <row r="16" spans="1:5" s="16" customFormat="1" x14ac:dyDescent="0.3">
      <c r="A16" s="21">
        <v>2</v>
      </c>
      <c r="B16" s="17" t="s">
        <v>16</v>
      </c>
      <c r="C16" s="18"/>
      <c r="D16" s="47">
        <f>IF(T(E16)="",1,VALUE(LEFT(E16)))</f>
        <v>4</v>
      </c>
      <c r="E16" s="16" t="s">
        <v>160</v>
      </c>
    </row>
    <row r="17" spans="1:5" s="16" customFormat="1" x14ac:dyDescent="0.3">
      <c r="A17" s="21">
        <v>3</v>
      </c>
      <c r="B17" s="17" t="s">
        <v>17</v>
      </c>
      <c r="C17" s="18"/>
      <c r="D17" s="47">
        <f t="shared" ref="D17:D22" si="0">IF(T(E17)="",1,VALUE(LEFT(E17)))</f>
        <v>3</v>
      </c>
      <c r="E17" s="16" t="s">
        <v>121</v>
      </c>
    </row>
    <row r="18" spans="1:5" s="16" customFormat="1" x14ac:dyDescent="0.3">
      <c r="A18" s="21">
        <v>4</v>
      </c>
      <c r="B18" s="17" t="s">
        <v>18</v>
      </c>
      <c r="C18" s="18"/>
      <c r="D18" s="47">
        <f t="shared" si="0"/>
        <v>3</v>
      </c>
      <c r="E18" s="16" t="s">
        <v>122</v>
      </c>
    </row>
    <row r="19" spans="1:5" s="16" customFormat="1" x14ac:dyDescent="0.3">
      <c r="A19" s="21">
        <v>5</v>
      </c>
      <c r="B19" s="17" t="s">
        <v>19</v>
      </c>
      <c r="C19" s="18"/>
      <c r="D19" s="47">
        <f t="shared" si="0"/>
        <v>3</v>
      </c>
      <c r="E19" s="16" t="s">
        <v>151</v>
      </c>
    </row>
    <row r="20" spans="1:5" s="16" customFormat="1" x14ac:dyDescent="0.3">
      <c r="A20" s="21">
        <v>6</v>
      </c>
      <c r="B20" s="17" t="s">
        <v>20</v>
      </c>
      <c r="C20" s="18"/>
      <c r="D20" s="47">
        <f t="shared" si="0"/>
        <v>4</v>
      </c>
      <c r="E20" s="16" t="s">
        <v>94</v>
      </c>
    </row>
    <row r="21" spans="1:5" s="16" customFormat="1" x14ac:dyDescent="0.3">
      <c r="A21" s="21">
        <v>7</v>
      </c>
      <c r="B21" s="17" t="s">
        <v>21</v>
      </c>
      <c r="C21" s="18"/>
      <c r="D21" s="47">
        <f t="shared" si="0"/>
        <v>4</v>
      </c>
      <c r="E21" s="16" t="s">
        <v>161</v>
      </c>
    </row>
    <row r="22" spans="1:5" s="16" customFormat="1" x14ac:dyDescent="0.3">
      <c r="A22" s="21">
        <v>8</v>
      </c>
      <c r="B22" s="17" t="s">
        <v>86</v>
      </c>
      <c r="C22" s="18"/>
      <c r="D22" s="47">
        <f t="shared" si="0"/>
        <v>4</v>
      </c>
      <c r="E22" s="16" t="s">
        <v>123</v>
      </c>
    </row>
    <row r="23" spans="1:5" s="15" customFormat="1" ht="6" customHeight="1" x14ac:dyDescent="0.3">
      <c r="A23" s="35"/>
      <c r="B23" s="8"/>
      <c r="C23" s="8"/>
      <c r="D23" s="36"/>
      <c r="E23" s="8"/>
    </row>
    <row r="24" spans="1:5" s="16" customFormat="1" ht="18" x14ac:dyDescent="0.3">
      <c r="A24" s="24" t="s">
        <v>22</v>
      </c>
      <c r="C24" s="18"/>
      <c r="D24" s="31" t="s">
        <v>107</v>
      </c>
      <c r="E24" s="32" t="s">
        <v>128</v>
      </c>
    </row>
    <row r="25" spans="1:5" s="15" customFormat="1" ht="5.25" customHeight="1" x14ac:dyDescent="0.3">
      <c r="A25" s="22"/>
      <c r="B25" s="14"/>
      <c r="C25" s="14"/>
      <c r="D25" s="48"/>
      <c r="E25" s="14"/>
    </row>
    <row r="26" spans="1:5" s="16" customFormat="1" x14ac:dyDescent="0.3">
      <c r="A26" s="21">
        <v>1</v>
      </c>
      <c r="B26" s="17" t="s">
        <v>223</v>
      </c>
      <c r="C26" s="18"/>
      <c r="D26" s="47">
        <f>IF(T(E26)="",1,VALUE(LEFT(E26)))</f>
        <v>4</v>
      </c>
      <c r="E26" s="16" t="s">
        <v>203</v>
      </c>
    </row>
    <row r="27" spans="1:5" s="16" customFormat="1" x14ac:dyDescent="0.3">
      <c r="A27" s="21">
        <v>2</v>
      </c>
      <c r="B27" s="17" t="s">
        <v>154</v>
      </c>
      <c r="C27" s="18"/>
      <c r="D27" s="47">
        <f>IF(T(E27)="",1,VALUE(LEFT(E27)))</f>
        <v>3</v>
      </c>
      <c r="E27" s="16" t="s">
        <v>210</v>
      </c>
    </row>
    <row r="28" spans="1:5" s="16" customFormat="1" x14ac:dyDescent="0.3">
      <c r="A28" s="21">
        <v>3</v>
      </c>
      <c r="B28" s="17" t="s">
        <v>153</v>
      </c>
      <c r="C28" s="18"/>
      <c r="D28" s="47">
        <f t="shared" ref="D28:D37" si="1">IF(T(E28)="",1,VALUE(LEFT(E28)))</f>
        <v>3</v>
      </c>
      <c r="E28" s="16" t="s">
        <v>157</v>
      </c>
    </row>
    <row r="29" spans="1:5" s="16" customFormat="1" x14ac:dyDescent="0.3">
      <c r="A29" s="21">
        <v>4</v>
      </c>
      <c r="B29" s="17" t="s">
        <v>166</v>
      </c>
      <c r="C29" s="18"/>
      <c r="D29" s="47">
        <f>IF(T(E29)="",1,VALUE(LEFT(E29)))</f>
        <v>4</v>
      </c>
      <c r="E29" s="16" t="s">
        <v>204</v>
      </c>
    </row>
    <row r="30" spans="1:5" s="16" customFormat="1" x14ac:dyDescent="0.3">
      <c r="A30" s="21">
        <v>5</v>
      </c>
      <c r="B30" s="17" t="s">
        <v>23</v>
      </c>
      <c r="C30" s="18"/>
      <c r="D30" s="47">
        <f t="shared" si="1"/>
        <v>3</v>
      </c>
      <c r="E30" s="16" t="s">
        <v>97</v>
      </c>
    </row>
    <row r="31" spans="1:5" s="16" customFormat="1" x14ac:dyDescent="0.3">
      <c r="A31" s="21">
        <v>6</v>
      </c>
      <c r="B31" s="17" t="s">
        <v>168</v>
      </c>
      <c r="C31" s="18"/>
      <c r="D31" s="47">
        <f t="shared" si="1"/>
        <v>3</v>
      </c>
      <c r="E31" s="16" t="s">
        <v>98</v>
      </c>
    </row>
    <row r="32" spans="1:5" s="16" customFormat="1" x14ac:dyDescent="0.3">
      <c r="A32" s="21">
        <v>7</v>
      </c>
      <c r="B32" s="17" t="s">
        <v>169</v>
      </c>
      <c r="C32" s="18"/>
      <c r="D32" s="47">
        <f t="shared" si="1"/>
        <v>2</v>
      </c>
      <c r="E32" s="16" t="s">
        <v>211</v>
      </c>
    </row>
    <row r="33" spans="1:5" s="16" customFormat="1" x14ac:dyDescent="0.3">
      <c r="A33" s="21">
        <v>8</v>
      </c>
      <c r="B33" s="17" t="s">
        <v>24</v>
      </c>
      <c r="C33" s="18"/>
      <c r="D33" s="47">
        <f t="shared" si="1"/>
        <v>4</v>
      </c>
      <c r="E33" s="16" t="s">
        <v>162</v>
      </c>
    </row>
    <row r="34" spans="1:5" s="16" customFormat="1" x14ac:dyDescent="0.3">
      <c r="A34" s="21">
        <v>9</v>
      </c>
      <c r="B34" s="17" t="s">
        <v>25</v>
      </c>
      <c r="C34" s="18"/>
      <c r="D34" s="47">
        <f t="shared" si="1"/>
        <v>3</v>
      </c>
      <c r="E34" s="16" t="s">
        <v>163</v>
      </c>
    </row>
    <row r="35" spans="1:5" s="16" customFormat="1" x14ac:dyDescent="0.3">
      <c r="A35" s="21">
        <v>10</v>
      </c>
      <c r="B35" s="17" t="s">
        <v>26</v>
      </c>
      <c r="C35" s="18"/>
      <c r="D35" s="47">
        <f t="shared" si="1"/>
        <v>4</v>
      </c>
      <c r="E35" s="16" t="s">
        <v>201</v>
      </c>
    </row>
    <row r="36" spans="1:5" s="16" customFormat="1" x14ac:dyDescent="0.3">
      <c r="A36" s="21">
        <v>11</v>
      </c>
      <c r="B36" s="17" t="s">
        <v>27</v>
      </c>
      <c r="C36" s="18"/>
      <c r="D36" s="47">
        <f t="shared" si="1"/>
        <v>3</v>
      </c>
      <c r="E36" s="16" t="s">
        <v>101</v>
      </c>
    </row>
    <row r="37" spans="1:5" s="16" customFormat="1" x14ac:dyDescent="0.3">
      <c r="A37" s="21">
        <v>12</v>
      </c>
      <c r="B37" s="17" t="s">
        <v>28</v>
      </c>
      <c r="C37" s="18"/>
      <c r="D37" s="47">
        <f t="shared" si="1"/>
        <v>5</v>
      </c>
      <c r="E37" s="16" t="s">
        <v>164</v>
      </c>
    </row>
    <row r="38" spans="1:5" s="15" customFormat="1" ht="6" customHeight="1" x14ac:dyDescent="0.3">
      <c r="A38" s="35"/>
      <c r="B38" s="8"/>
      <c r="C38" s="8"/>
      <c r="D38" s="36"/>
      <c r="E38" s="8"/>
    </row>
    <row r="39" spans="1:5" s="16" customFormat="1" x14ac:dyDescent="0.3">
      <c r="A39" s="33"/>
      <c r="B39" s="34" t="s">
        <v>140</v>
      </c>
      <c r="C39" s="18"/>
      <c r="D39" s="42">
        <f>SUM(D15:D22)</f>
        <v>29</v>
      </c>
    </row>
    <row r="40" spans="1:5" x14ac:dyDescent="0.3">
      <c r="B40" s="34" t="s">
        <v>141</v>
      </c>
      <c r="C40" s="8"/>
      <c r="D40" s="42">
        <f>SUM(D26:D37)</f>
        <v>41</v>
      </c>
    </row>
    <row r="41" spans="1:5" x14ac:dyDescent="0.3">
      <c r="B41" t="s">
        <v>261</v>
      </c>
      <c r="C41" s="8"/>
      <c r="D41" s="56">
        <f>IF(COUNTIF(D15:D22,0)=8, 0, D39/(8-COUNTIF(D15:D22,0)))</f>
        <v>3.625</v>
      </c>
      <c r="E41" s="60" t="str">
        <f>IF(D41=0, "0-NA", IF(D41&lt;1.5, "1-None", IF(D41&lt;2.5, "2-Initial", IF(D41&lt;3.5, "3-Basic", IF(D41&lt;4.5, "4-Acceptable", "5-Mature")))))</f>
        <v>4-Acceptable</v>
      </c>
    </row>
    <row r="42" spans="1:5" x14ac:dyDescent="0.3">
      <c r="B42" t="s">
        <v>118</v>
      </c>
      <c r="C42" s="8"/>
      <c r="D42" s="56">
        <f>IF(COUNTIF(D26:D37,0)=12,0,D40/(12-COUNTIF(D26:D37,0)))</f>
        <v>3.4166666666666665</v>
      </c>
      <c r="E42" s="60" t="str">
        <f>IF(D42=0, "0-NA", IF(D42&lt;1.5, "1-None", IF(D42&lt;2.5, "2-Initial", IF(D42&lt;3.5, "3-Basic", IF(D42&lt;4.5, "4-Acceptable", "5-Mature")))))</f>
        <v>3-Basic</v>
      </c>
    </row>
    <row r="43" spans="1:5" x14ac:dyDescent="0.3">
      <c r="B43" s="17" t="s">
        <v>33</v>
      </c>
      <c r="C43" s="8"/>
      <c r="D43" s="128">
        <f>IF(COUNTIF(D15:D37,0)=20,0,(D39+D40)/(20-COUNTIF(D15:D37,0)))</f>
        <v>3.5</v>
      </c>
      <c r="E43" s="43" t="str">
        <f>IF(D43=0, "0-NA", IF(D43&lt;1.5, "1-None", IF(D43&lt;2.5, "2-Initial", IF(D43&lt;3.5, "3-Basic", IF(D43&lt;4.5, "4-Acceptable", "5-Mature")))))</f>
        <v>4-Acceptable</v>
      </c>
    </row>
    <row r="44" spans="1:5" ht="6" customHeight="1" x14ac:dyDescent="0.3">
      <c r="A44" s="35"/>
      <c r="B44" s="8"/>
      <c r="C44" s="8"/>
      <c r="D44" s="36"/>
      <c r="E44" s="8"/>
    </row>
    <row r="47" spans="1:5" x14ac:dyDescent="0.3">
      <c r="B47" s="2" t="s">
        <v>127</v>
      </c>
    </row>
    <row r="48" spans="1:5" x14ac:dyDescent="0.3">
      <c r="B48" s="70" t="str">
        <f>CONCATENATE('PG7'!$D$4," - PSMM Operational")</f>
        <v>PG7 - PSMM Operational</v>
      </c>
    </row>
    <row r="49" spans="2:2" x14ac:dyDescent="0.3">
      <c r="B49" s="70" t="str">
        <f>CONCATENATE('PG7'!$D$4," - PSMM Technical")</f>
        <v>PG7 - PSMM Technical</v>
      </c>
    </row>
  </sheetData>
  <dataValidations count="20">
    <dataValidation type="list" allowBlank="1" showInputMessage="1" showErrorMessage="1" sqref="E26">
      <formula1>PSMM_T1</formula1>
    </dataValidation>
    <dataValidation type="list" allowBlank="1" showInputMessage="1" showErrorMessage="1" sqref="E27">
      <formula1>PSMM_T2</formula1>
    </dataValidation>
    <dataValidation type="list" allowBlank="1" showInputMessage="1" showErrorMessage="1" sqref="E28">
      <formula1>PSMM_T3</formula1>
    </dataValidation>
    <dataValidation type="list" allowBlank="1" showInputMessage="1" showErrorMessage="1" sqref="E30">
      <formula1>PSMM_T5</formula1>
    </dataValidation>
    <dataValidation type="list" allowBlank="1" showInputMessage="1" showErrorMessage="1" sqref="E32">
      <formula1>PSMM_T7</formula1>
    </dataValidation>
    <dataValidation type="list" allowBlank="1" showInputMessage="1" showErrorMessage="1" sqref="E33">
      <formula1>PSMM_T8</formula1>
    </dataValidation>
    <dataValidation type="list" allowBlank="1" showInputMessage="1" showErrorMessage="1" sqref="E34">
      <formula1>PSMM_T9</formula1>
    </dataValidation>
    <dataValidation type="list" allowBlank="1" showInputMessage="1" showErrorMessage="1" sqref="E35">
      <formula1>PSMM_T10</formula1>
    </dataValidation>
    <dataValidation type="list" allowBlank="1" showInputMessage="1" showErrorMessage="1" sqref="E36">
      <formula1>PSMM_T11</formula1>
    </dataValidation>
    <dataValidation type="list" allowBlank="1" showInputMessage="1" showErrorMessage="1" sqref="E37">
      <formula1>PSMM_T12</formula1>
    </dataValidation>
    <dataValidation type="list" allowBlank="1" showInputMessage="1" showErrorMessage="1" sqref="E29">
      <formula1>PSMM_T4</formula1>
    </dataValidation>
    <dataValidation type="list" allowBlank="1" showInputMessage="1" showErrorMessage="1" sqref="E31">
      <formula1>PSMM_T6</formula1>
    </dataValidation>
    <dataValidation type="list" allowBlank="1" showInputMessage="1" showErrorMessage="1" sqref="E15">
      <formula1>PSMM_O1</formula1>
    </dataValidation>
    <dataValidation type="list" allowBlank="1" showInputMessage="1" showErrorMessage="1" sqref="E16">
      <formula1>PSMM_O2</formula1>
    </dataValidation>
    <dataValidation type="list" allowBlank="1" showInputMessage="1" showErrorMessage="1" sqref="E17">
      <formula1>PSMM_O3</formula1>
    </dataValidation>
    <dataValidation type="list" allowBlank="1" showInputMessage="1" showErrorMessage="1" sqref="E18">
      <formula1>PSMM_O4</formula1>
    </dataValidation>
    <dataValidation type="list" allowBlank="1" showInputMessage="1" showErrorMessage="1" sqref="E19">
      <formula1>PSMM_O5</formula1>
    </dataValidation>
    <dataValidation type="list" allowBlank="1" showInputMessage="1" showErrorMessage="1" sqref="E20">
      <formula1>PSMM_O6</formula1>
    </dataValidation>
    <dataValidation type="list" allowBlank="1" showInputMessage="1" showErrorMessage="1" sqref="E21">
      <formula1>PSMM_O7</formula1>
    </dataValidation>
    <dataValidation type="list" allowBlank="1" showInputMessage="1" showErrorMessage="1" sqref="E22">
      <formula1>PSMM_O8</formula1>
    </dataValidation>
  </dataValidation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9"/>
  <sheetViews>
    <sheetView workbookViewId="0">
      <pane ySplit="6" topLeftCell="A7" activePane="bottomLeft" state="frozen"/>
      <selection activeCell="B3" sqref="B3"/>
      <selection pane="bottomLeft" activeCell="B3" sqref="B3"/>
    </sheetView>
  </sheetViews>
  <sheetFormatPr defaultRowHeight="14.4" x14ac:dyDescent="0.3"/>
  <cols>
    <col min="1" max="1" width="3.6640625" style="21" customWidth="1"/>
    <col min="2" max="2" width="38.109375" customWidth="1"/>
    <col min="3" max="3" width="1.5546875" style="15" customWidth="1"/>
    <col min="4" max="4" width="12.33203125" style="28" customWidth="1"/>
    <col min="5" max="5" width="146.5546875" customWidth="1"/>
  </cols>
  <sheetData>
    <row r="1" spans="1:5" ht="23.4" x14ac:dyDescent="0.45">
      <c r="A1" s="19"/>
      <c r="B1" s="54" t="s">
        <v>266</v>
      </c>
    </row>
    <row r="2" spans="1:5" x14ac:dyDescent="0.3">
      <c r="A2" s="20"/>
      <c r="B2" s="6" t="s">
        <v>332</v>
      </c>
    </row>
    <row r="3" spans="1:5" x14ac:dyDescent="0.3">
      <c r="E3" s="103" t="s">
        <v>263</v>
      </c>
    </row>
    <row r="4" spans="1:5" x14ac:dyDescent="0.3">
      <c r="B4" s="45" t="s">
        <v>225</v>
      </c>
      <c r="D4" s="2" t="s">
        <v>328</v>
      </c>
    </row>
    <row r="5" spans="1:5" x14ac:dyDescent="0.3">
      <c r="B5" s="45" t="s">
        <v>226</v>
      </c>
      <c r="D5" t="s">
        <v>329</v>
      </c>
    </row>
    <row r="6" spans="1:5" x14ac:dyDescent="0.3">
      <c r="B6" s="45" t="s">
        <v>34</v>
      </c>
      <c r="D6" s="69">
        <f ca="1">TODAY()</f>
        <v>42429</v>
      </c>
    </row>
    <row r="7" spans="1:5" x14ac:dyDescent="0.3">
      <c r="B7" s="45"/>
      <c r="D7" s="69"/>
    </row>
    <row r="8" spans="1:5" x14ac:dyDescent="0.3">
      <c r="B8" s="45" t="s">
        <v>129</v>
      </c>
      <c r="D8" s="61" t="s">
        <v>228</v>
      </c>
    </row>
    <row r="9" spans="1:5" x14ac:dyDescent="0.3">
      <c r="B9" s="2"/>
      <c r="D9" t="s">
        <v>105</v>
      </c>
    </row>
    <row r="10" spans="1:5" x14ac:dyDescent="0.3">
      <c r="B10" s="2"/>
      <c r="D10" t="s">
        <v>330</v>
      </c>
    </row>
    <row r="12" spans="1:5" ht="5.25" customHeight="1" x14ac:dyDescent="0.3">
      <c r="A12" s="35"/>
      <c r="B12" s="8"/>
      <c r="C12" s="8"/>
      <c r="D12" s="36"/>
      <c r="E12" s="8"/>
    </row>
    <row r="13" spans="1:5" s="25" customFormat="1" ht="18" x14ac:dyDescent="0.3">
      <c r="A13" s="23" t="s">
        <v>14</v>
      </c>
      <c r="C13" s="26"/>
      <c r="D13" s="31" t="s">
        <v>107</v>
      </c>
      <c r="E13" s="32" t="s">
        <v>128</v>
      </c>
    </row>
    <row r="14" spans="1:5" s="15" customFormat="1" ht="5.25" customHeight="1" x14ac:dyDescent="0.3">
      <c r="A14" s="37"/>
      <c r="B14" s="38"/>
      <c r="C14" s="38"/>
      <c r="D14" s="39"/>
      <c r="E14" s="38"/>
    </row>
    <row r="15" spans="1:5" s="16" customFormat="1" x14ac:dyDescent="0.3">
      <c r="A15" s="21">
        <v>1</v>
      </c>
      <c r="B15" s="17" t="s">
        <v>15</v>
      </c>
      <c r="C15" s="18"/>
      <c r="D15" s="47">
        <f>IF(T(E15)="",1,VALUE(LEFT(E15)))</f>
        <v>4</v>
      </c>
      <c r="E15" s="16" t="s">
        <v>120</v>
      </c>
    </row>
    <row r="16" spans="1:5" s="16" customFormat="1" x14ac:dyDescent="0.3">
      <c r="A16" s="21">
        <v>2</v>
      </c>
      <c r="B16" s="17" t="s">
        <v>16</v>
      </c>
      <c r="C16" s="18"/>
      <c r="D16" s="47">
        <f>IF(T(E16)="",1,VALUE(LEFT(E16)))</f>
        <v>4</v>
      </c>
      <c r="E16" s="16" t="s">
        <v>160</v>
      </c>
    </row>
    <row r="17" spans="1:5" s="16" customFormat="1" x14ac:dyDescent="0.3">
      <c r="A17" s="21">
        <v>3</v>
      </c>
      <c r="B17" s="17" t="s">
        <v>17</v>
      </c>
      <c r="C17" s="18"/>
      <c r="D17" s="47">
        <f t="shared" ref="D17:D22" si="0">IF(T(E17)="",1,VALUE(LEFT(E17)))</f>
        <v>3</v>
      </c>
      <c r="E17" s="16" t="s">
        <v>121</v>
      </c>
    </row>
    <row r="18" spans="1:5" s="16" customFormat="1" x14ac:dyDescent="0.3">
      <c r="A18" s="21">
        <v>4</v>
      </c>
      <c r="B18" s="17" t="s">
        <v>18</v>
      </c>
      <c r="C18" s="18"/>
      <c r="D18" s="47">
        <f t="shared" si="0"/>
        <v>3</v>
      </c>
      <c r="E18" s="16" t="s">
        <v>122</v>
      </c>
    </row>
    <row r="19" spans="1:5" s="16" customFormat="1" x14ac:dyDescent="0.3">
      <c r="A19" s="21">
        <v>5</v>
      </c>
      <c r="B19" s="17" t="s">
        <v>19</v>
      </c>
      <c r="C19" s="18"/>
      <c r="D19" s="47">
        <f t="shared" si="0"/>
        <v>3</v>
      </c>
      <c r="E19" s="16" t="s">
        <v>151</v>
      </c>
    </row>
    <row r="20" spans="1:5" s="16" customFormat="1" x14ac:dyDescent="0.3">
      <c r="A20" s="21">
        <v>6</v>
      </c>
      <c r="B20" s="17" t="s">
        <v>20</v>
      </c>
      <c r="C20" s="18"/>
      <c r="D20" s="47">
        <f t="shared" si="0"/>
        <v>4</v>
      </c>
      <c r="E20" s="16" t="s">
        <v>94</v>
      </c>
    </row>
    <row r="21" spans="1:5" s="16" customFormat="1" x14ac:dyDescent="0.3">
      <c r="A21" s="21">
        <v>7</v>
      </c>
      <c r="B21" s="17" t="s">
        <v>21</v>
      </c>
      <c r="C21" s="18"/>
      <c r="D21" s="47">
        <f t="shared" si="0"/>
        <v>4</v>
      </c>
      <c r="E21" s="16" t="s">
        <v>161</v>
      </c>
    </row>
    <row r="22" spans="1:5" s="16" customFormat="1" x14ac:dyDescent="0.3">
      <c r="A22" s="21">
        <v>8</v>
      </c>
      <c r="B22" s="17" t="s">
        <v>86</v>
      </c>
      <c r="C22" s="18"/>
      <c r="D22" s="47">
        <f t="shared" si="0"/>
        <v>4</v>
      </c>
      <c r="E22" s="16" t="s">
        <v>123</v>
      </c>
    </row>
    <row r="23" spans="1:5" s="15" customFormat="1" ht="6" customHeight="1" x14ac:dyDescent="0.3">
      <c r="A23" s="35"/>
      <c r="B23" s="8"/>
      <c r="C23" s="8"/>
      <c r="D23" s="36"/>
      <c r="E23" s="8"/>
    </row>
    <row r="24" spans="1:5" s="16" customFormat="1" ht="18" x14ac:dyDescent="0.3">
      <c r="A24" s="24" t="s">
        <v>22</v>
      </c>
      <c r="C24" s="18"/>
      <c r="D24" s="31" t="s">
        <v>107</v>
      </c>
      <c r="E24" s="32" t="s">
        <v>128</v>
      </c>
    </row>
    <row r="25" spans="1:5" s="15" customFormat="1" ht="5.25" customHeight="1" x14ac:dyDescent="0.3">
      <c r="A25" s="22"/>
      <c r="B25" s="14"/>
      <c r="C25" s="14"/>
      <c r="D25" s="48"/>
      <c r="E25" s="14"/>
    </row>
    <row r="26" spans="1:5" s="16" customFormat="1" x14ac:dyDescent="0.3">
      <c r="A26" s="21">
        <v>1</v>
      </c>
      <c r="B26" s="17" t="s">
        <v>223</v>
      </c>
      <c r="C26" s="18"/>
      <c r="D26" s="47">
        <f>IF(T(E26)="",1,VALUE(LEFT(E26)))</f>
        <v>4</v>
      </c>
      <c r="E26" s="16" t="s">
        <v>203</v>
      </c>
    </row>
    <row r="27" spans="1:5" s="16" customFormat="1" x14ac:dyDescent="0.3">
      <c r="A27" s="21">
        <v>2</v>
      </c>
      <c r="B27" s="17" t="s">
        <v>154</v>
      </c>
      <c r="C27" s="18"/>
      <c r="D27" s="47">
        <f>IF(T(E27)="",1,VALUE(LEFT(E27)))</f>
        <v>3</v>
      </c>
      <c r="E27" s="16" t="s">
        <v>210</v>
      </c>
    </row>
    <row r="28" spans="1:5" s="16" customFormat="1" x14ac:dyDescent="0.3">
      <c r="A28" s="21">
        <v>3</v>
      </c>
      <c r="B28" s="17" t="s">
        <v>153</v>
      </c>
      <c r="C28" s="18"/>
      <c r="D28" s="47">
        <f t="shared" ref="D28:D37" si="1">IF(T(E28)="",1,VALUE(LEFT(E28)))</f>
        <v>3</v>
      </c>
      <c r="E28" s="16" t="s">
        <v>157</v>
      </c>
    </row>
    <row r="29" spans="1:5" s="16" customFormat="1" x14ac:dyDescent="0.3">
      <c r="A29" s="21">
        <v>4</v>
      </c>
      <c r="B29" s="17" t="s">
        <v>166</v>
      </c>
      <c r="C29" s="18"/>
      <c r="D29" s="47">
        <f>IF(T(E29)="",1,VALUE(LEFT(E29)))</f>
        <v>4</v>
      </c>
      <c r="E29" s="16" t="s">
        <v>204</v>
      </c>
    </row>
    <row r="30" spans="1:5" s="16" customFormat="1" x14ac:dyDescent="0.3">
      <c r="A30" s="21">
        <v>5</v>
      </c>
      <c r="B30" s="17" t="s">
        <v>23</v>
      </c>
      <c r="C30" s="18"/>
      <c r="D30" s="47">
        <f t="shared" si="1"/>
        <v>3</v>
      </c>
      <c r="E30" s="16" t="s">
        <v>97</v>
      </c>
    </row>
    <row r="31" spans="1:5" s="16" customFormat="1" x14ac:dyDescent="0.3">
      <c r="A31" s="21">
        <v>6</v>
      </c>
      <c r="B31" s="17" t="s">
        <v>168</v>
      </c>
      <c r="C31" s="18"/>
      <c r="D31" s="47">
        <f t="shared" si="1"/>
        <v>3</v>
      </c>
      <c r="E31" s="16" t="s">
        <v>98</v>
      </c>
    </row>
    <row r="32" spans="1:5" s="16" customFormat="1" x14ac:dyDescent="0.3">
      <c r="A32" s="21">
        <v>7</v>
      </c>
      <c r="B32" s="17" t="s">
        <v>169</v>
      </c>
      <c r="C32" s="18"/>
      <c r="D32" s="47">
        <f t="shared" si="1"/>
        <v>2</v>
      </c>
      <c r="E32" s="16" t="s">
        <v>211</v>
      </c>
    </row>
    <row r="33" spans="1:5" s="16" customFormat="1" x14ac:dyDescent="0.3">
      <c r="A33" s="21">
        <v>8</v>
      </c>
      <c r="B33" s="17" t="s">
        <v>24</v>
      </c>
      <c r="C33" s="18"/>
      <c r="D33" s="47">
        <f t="shared" si="1"/>
        <v>4</v>
      </c>
      <c r="E33" s="16" t="s">
        <v>162</v>
      </c>
    </row>
    <row r="34" spans="1:5" s="16" customFormat="1" x14ac:dyDescent="0.3">
      <c r="A34" s="21">
        <v>9</v>
      </c>
      <c r="B34" s="17" t="s">
        <v>25</v>
      </c>
      <c r="C34" s="18"/>
      <c r="D34" s="47">
        <f t="shared" si="1"/>
        <v>3</v>
      </c>
      <c r="E34" s="16" t="s">
        <v>163</v>
      </c>
    </row>
    <row r="35" spans="1:5" s="16" customFormat="1" x14ac:dyDescent="0.3">
      <c r="A35" s="21">
        <v>10</v>
      </c>
      <c r="B35" s="17" t="s">
        <v>26</v>
      </c>
      <c r="C35" s="18"/>
      <c r="D35" s="47">
        <f t="shared" si="1"/>
        <v>4</v>
      </c>
      <c r="E35" s="16" t="s">
        <v>201</v>
      </c>
    </row>
    <row r="36" spans="1:5" s="16" customFormat="1" x14ac:dyDescent="0.3">
      <c r="A36" s="21">
        <v>11</v>
      </c>
      <c r="B36" s="17" t="s">
        <v>27</v>
      </c>
      <c r="C36" s="18"/>
      <c r="D36" s="47">
        <f t="shared" si="1"/>
        <v>3</v>
      </c>
      <c r="E36" s="16" t="s">
        <v>101</v>
      </c>
    </row>
    <row r="37" spans="1:5" s="16" customFormat="1" x14ac:dyDescent="0.3">
      <c r="A37" s="21">
        <v>12</v>
      </c>
      <c r="B37" s="17" t="s">
        <v>28</v>
      </c>
      <c r="C37" s="18"/>
      <c r="D37" s="47">
        <f t="shared" si="1"/>
        <v>5</v>
      </c>
      <c r="E37" s="16" t="s">
        <v>164</v>
      </c>
    </row>
    <row r="38" spans="1:5" s="15" customFormat="1" ht="6" customHeight="1" x14ac:dyDescent="0.3">
      <c r="A38" s="35"/>
      <c r="B38" s="8"/>
      <c r="C38" s="8"/>
      <c r="D38" s="36"/>
      <c r="E38" s="8"/>
    </row>
    <row r="39" spans="1:5" s="16" customFormat="1" x14ac:dyDescent="0.3">
      <c r="A39" s="33"/>
      <c r="B39" s="34" t="s">
        <v>140</v>
      </c>
      <c r="C39" s="18"/>
      <c r="D39" s="42">
        <f>SUM(D15:D22)</f>
        <v>29</v>
      </c>
    </row>
    <row r="40" spans="1:5" x14ac:dyDescent="0.3">
      <c r="B40" s="34" t="s">
        <v>141</v>
      </c>
      <c r="C40" s="8"/>
      <c r="D40" s="42">
        <f>SUM(D26:D37)</f>
        <v>41</v>
      </c>
    </row>
    <row r="41" spans="1:5" x14ac:dyDescent="0.3">
      <c r="B41" t="s">
        <v>261</v>
      </c>
      <c r="C41" s="8"/>
      <c r="D41" s="56">
        <f>IF(COUNTIF(D15:D22,0)=8, 0, D39/(8-COUNTIF(D15:D22,0)))</f>
        <v>3.625</v>
      </c>
      <c r="E41" s="60" t="str">
        <f>IF(D41=0, "0-NA", IF(D41&lt;1.5, "1-None", IF(D41&lt;2.5, "2-Initial", IF(D41&lt;3.5, "3-Basic", IF(D41&lt;4.5, "4-Acceptable", "5-Mature")))))</f>
        <v>4-Acceptable</v>
      </c>
    </row>
    <row r="42" spans="1:5" x14ac:dyDescent="0.3">
      <c r="B42" t="s">
        <v>118</v>
      </c>
      <c r="C42" s="8"/>
      <c r="D42" s="56">
        <f>IF(COUNTIF(D26:D37,0)=12,0,D40/(12-COUNTIF(D26:D37,0)))</f>
        <v>3.4166666666666665</v>
      </c>
      <c r="E42" s="60" t="str">
        <f>IF(D42=0, "0-NA", IF(D42&lt;1.5, "1-None", IF(D42&lt;2.5, "2-Initial", IF(D42&lt;3.5, "3-Basic", IF(D42&lt;4.5, "4-Acceptable", "5-Mature")))))</f>
        <v>3-Basic</v>
      </c>
    </row>
    <row r="43" spans="1:5" x14ac:dyDescent="0.3">
      <c r="B43" s="17" t="s">
        <v>33</v>
      </c>
      <c r="C43" s="8"/>
      <c r="D43" s="128">
        <f>IF(COUNTIF(D15:D37,0)=20,0,(D39+D40)/(20-COUNTIF(D15:D37,0)))</f>
        <v>3.5</v>
      </c>
      <c r="E43" s="43" t="str">
        <f>IF(D43=0, "0-NA", IF(D43&lt;1.5, "1-None", IF(D43&lt;2.5, "2-Initial", IF(D43&lt;3.5, "3-Basic", IF(D43&lt;4.5, "4-Acceptable", "5-Mature")))))</f>
        <v>4-Acceptable</v>
      </c>
    </row>
    <row r="44" spans="1:5" ht="6" customHeight="1" x14ac:dyDescent="0.3">
      <c r="A44" s="35"/>
      <c r="B44" s="8"/>
      <c r="C44" s="8"/>
      <c r="D44" s="36"/>
      <c r="E44" s="8"/>
    </row>
    <row r="47" spans="1:5" x14ac:dyDescent="0.3">
      <c r="B47" s="2" t="s">
        <v>127</v>
      </c>
    </row>
    <row r="48" spans="1:5" x14ac:dyDescent="0.3">
      <c r="B48" s="70" t="str">
        <f>CONCATENATE('PG8'!$D$4," - PSMM Operational")</f>
        <v>PG8 - PSMM Operational</v>
      </c>
    </row>
    <row r="49" spans="2:2" x14ac:dyDescent="0.3">
      <c r="B49" s="70" t="str">
        <f>CONCATENATE('PG8'!$D$4," - PSMM Technical")</f>
        <v>PG8 - PSMM Technical</v>
      </c>
    </row>
  </sheetData>
  <dataValidations count="20">
    <dataValidation type="list" allowBlank="1" showInputMessage="1" showErrorMessage="1" sqref="E22">
      <formula1>PSMM_O8</formula1>
    </dataValidation>
    <dataValidation type="list" allowBlank="1" showInputMessage="1" showErrorMessage="1" sqref="E21">
      <formula1>PSMM_O7</formula1>
    </dataValidation>
    <dataValidation type="list" allowBlank="1" showInputMessage="1" showErrorMessage="1" sqref="E20">
      <formula1>PSMM_O6</formula1>
    </dataValidation>
    <dataValidation type="list" allowBlank="1" showInputMessage="1" showErrorMessage="1" sqref="E19">
      <formula1>PSMM_O5</formula1>
    </dataValidation>
    <dataValidation type="list" allowBlank="1" showInputMessage="1" showErrorMessage="1" sqref="E18">
      <formula1>PSMM_O4</formula1>
    </dataValidation>
    <dataValidation type="list" allowBlank="1" showInputMessage="1" showErrorMessage="1" sqref="E17">
      <formula1>PSMM_O3</formula1>
    </dataValidation>
    <dataValidation type="list" allowBlank="1" showInputMessage="1" showErrorMessage="1" sqref="E16">
      <formula1>PSMM_O2</formula1>
    </dataValidation>
    <dataValidation type="list" allowBlank="1" showInputMessage="1" showErrorMessage="1" sqref="E15">
      <formula1>PSMM_O1</formula1>
    </dataValidation>
    <dataValidation type="list" allowBlank="1" showInputMessage="1" showErrorMessage="1" sqref="E31">
      <formula1>PSMM_T6</formula1>
    </dataValidation>
    <dataValidation type="list" allowBlank="1" showInputMessage="1" showErrorMessage="1" sqref="E29">
      <formula1>PSMM_T4</formula1>
    </dataValidation>
    <dataValidation type="list" allowBlank="1" showInputMessage="1" showErrorMessage="1" sqref="E37">
      <formula1>PSMM_T12</formula1>
    </dataValidation>
    <dataValidation type="list" allowBlank="1" showInputMessage="1" showErrorMessage="1" sqref="E36">
      <formula1>PSMM_T11</formula1>
    </dataValidation>
    <dataValidation type="list" allowBlank="1" showInputMessage="1" showErrorMessage="1" sqref="E35">
      <formula1>PSMM_T10</formula1>
    </dataValidation>
    <dataValidation type="list" allowBlank="1" showInputMessage="1" showErrorMessage="1" sqref="E34">
      <formula1>PSMM_T9</formula1>
    </dataValidation>
    <dataValidation type="list" allowBlank="1" showInputMessage="1" showErrorMessage="1" sqref="E33">
      <formula1>PSMM_T8</formula1>
    </dataValidation>
    <dataValidation type="list" allowBlank="1" showInputMessage="1" showErrorMessage="1" sqref="E32">
      <formula1>PSMM_T7</formula1>
    </dataValidation>
    <dataValidation type="list" allowBlank="1" showInputMessage="1" showErrorMessage="1" sqref="E30">
      <formula1>PSMM_T5</formula1>
    </dataValidation>
    <dataValidation type="list" allowBlank="1" showInputMessage="1" showErrorMessage="1" sqref="E28">
      <formula1>PSMM_T3</formula1>
    </dataValidation>
    <dataValidation type="list" allowBlank="1" showInputMessage="1" showErrorMessage="1" sqref="E27">
      <formula1>PSMM_T2</formula1>
    </dataValidation>
    <dataValidation type="list" allowBlank="1" showInputMessage="1" showErrorMessage="1" sqref="E26">
      <formula1>PSMM_T1</formula1>
    </dataValidation>
  </dataValidation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4"/>
  <sheetViews>
    <sheetView workbookViewId="0">
      <pane ySplit="6" topLeftCell="A7" activePane="bottomLeft" state="frozen"/>
      <selection activeCell="B2" sqref="B2"/>
      <selection pane="bottomLeft" activeCell="E5" sqref="E5"/>
    </sheetView>
  </sheetViews>
  <sheetFormatPr defaultRowHeight="14.4" x14ac:dyDescent="0.3"/>
  <cols>
    <col min="1" max="1" width="3.6640625" style="21" customWidth="1"/>
    <col min="2" max="2" width="38.109375" customWidth="1"/>
    <col min="3" max="3" width="1.5546875" style="15" customWidth="1"/>
    <col min="4" max="4" width="13.109375" style="28" customWidth="1"/>
    <col min="5" max="5" width="146.5546875" customWidth="1"/>
  </cols>
  <sheetData>
    <row r="1" spans="1:6" ht="23.4" x14ac:dyDescent="0.45">
      <c r="A1" s="19"/>
      <c r="B1" s="54" t="s">
        <v>265</v>
      </c>
    </row>
    <row r="2" spans="1:6" x14ac:dyDescent="0.3">
      <c r="A2" s="20"/>
      <c r="B2" s="6" t="s">
        <v>124</v>
      </c>
    </row>
    <row r="3" spans="1:6" x14ac:dyDescent="0.3">
      <c r="E3" s="103" t="s">
        <v>263</v>
      </c>
    </row>
    <row r="4" spans="1:6" x14ac:dyDescent="0.3">
      <c r="B4" s="45" t="s">
        <v>131</v>
      </c>
      <c r="D4" s="2" t="s">
        <v>215</v>
      </c>
    </row>
    <row r="5" spans="1:6" x14ac:dyDescent="0.3">
      <c r="B5" s="45" t="s">
        <v>31</v>
      </c>
      <c r="D5" t="s">
        <v>214</v>
      </c>
    </row>
    <row r="6" spans="1:6" x14ac:dyDescent="0.3">
      <c r="B6" s="45" t="s">
        <v>34</v>
      </c>
      <c r="D6" s="69">
        <f ca="1">TODAY()</f>
        <v>42429</v>
      </c>
      <c r="E6" s="41"/>
    </row>
    <row r="7" spans="1:6" x14ac:dyDescent="0.3">
      <c r="B7" s="2"/>
      <c r="D7" s="40"/>
      <c r="E7" s="41"/>
    </row>
    <row r="8" spans="1:6" x14ac:dyDescent="0.3">
      <c r="B8" s="45" t="s">
        <v>129</v>
      </c>
      <c r="D8" s="61" t="s">
        <v>130</v>
      </c>
      <c r="F8" s="28"/>
    </row>
    <row r="9" spans="1:6" x14ac:dyDescent="0.3">
      <c r="B9" s="2"/>
      <c r="D9" t="s">
        <v>105</v>
      </c>
      <c r="F9" s="28"/>
    </row>
    <row r="10" spans="1:6" x14ac:dyDescent="0.3">
      <c r="B10" s="2"/>
      <c r="D10" t="s">
        <v>330</v>
      </c>
      <c r="F10" s="28"/>
    </row>
    <row r="12" spans="1:6" ht="6" customHeight="1" x14ac:dyDescent="0.3">
      <c r="A12" s="35"/>
      <c r="B12" s="8"/>
      <c r="C12" s="8"/>
      <c r="D12" s="36"/>
      <c r="E12" s="8"/>
    </row>
    <row r="13" spans="1:6" s="16" customFormat="1" ht="18" x14ac:dyDescent="0.3">
      <c r="A13" s="24" t="s">
        <v>22</v>
      </c>
      <c r="C13" s="18"/>
      <c r="D13" s="31" t="s">
        <v>107</v>
      </c>
      <c r="E13" s="32" t="s">
        <v>32</v>
      </c>
    </row>
    <row r="14" spans="1:6" s="15" customFormat="1" ht="5.25" customHeight="1" x14ac:dyDescent="0.3">
      <c r="A14" s="22"/>
      <c r="B14" s="14"/>
      <c r="C14" s="14"/>
      <c r="D14" s="48"/>
      <c r="E14" s="14"/>
    </row>
    <row r="15" spans="1:6" s="16" customFormat="1" x14ac:dyDescent="0.3">
      <c r="A15" s="21">
        <v>1</v>
      </c>
      <c r="B15" s="17" t="s">
        <v>223</v>
      </c>
      <c r="C15" s="18"/>
      <c r="D15" s="47">
        <f>IF(T(E15)="",1,VALUE(LEFT(E15)))</f>
        <v>1</v>
      </c>
      <c r="E15" s="16" t="s">
        <v>194</v>
      </c>
    </row>
    <row r="16" spans="1:6" s="16" customFormat="1" x14ac:dyDescent="0.3">
      <c r="A16" s="21">
        <v>2</v>
      </c>
      <c r="B16" s="17" t="s">
        <v>213</v>
      </c>
      <c r="C16" s="18"/>
      <c r="D16" s="47">
        <f>IF(T(E16)="",1,VALUE(LEFT(E16)))</f>
        <v>1</v>
      </c>
      <c r="E16" s="16" t="s">
        <v>158</v>
      </c>
    </row>
    <row r="17" spans="1:5" s="16" customFormat="1" x14ac:dyDescent="0.3">
      <c r="A17" s="21">
        <v>3</v>
      </c>
      <c r="B17" s="17" t="s">
        <v>153</v>
      </c>
      <c r="C17" s="18"/>
      <c r="D17" s="47">
        <f t="shared" ref="D17:D26" si="0">IF(T(E17)="",1,VALUE(LEFT(E17)))</f>
        <v>1</v>
      </c>
      <c r="E17" s="16" t="s">
        <v>88</v>
      </c>
    </row>
    <row r="18" spans="1:5" s="16" customFormat="1" x14ac:dyDescent="0.3">
      <c r="A18" s="21">
        <v>4</v>
      </c>
      <c r="B18" s="17" t="s">
        <v>166</v>
      </c>
      <c r="C18" s="18"/>
      <c r="D18" s="47">
        <f>IF(T(E18)="",1,VALUE(LEFT(E18)))</f>
        <v>1</v>
      </c>
      <c r="E18" s="16" t="s">
        <v>193</v>
      </c>
    </row>
    <row r="19" spans="1:5" s="16" customFormat="1" x14ac:dyDescent="0.3">
      <c r="A19" s="21">
        <v>5</v>
      </c>
      <c r="B19" s="17" t="s">
        <v>23</v>
      </c>
      <c r="C19" s="18"/>
      <c r="D19" s="47">
        <f t="shared" si="0"/>
        <v>1</v>
      </c>
      <c r="E19" s="16" t="s">
        <v>89</v>
      </c>
    </row>
    <row r="20" spans="1:5" s="16" customFormat="1" x14ac:dyDescent="0.3">
      <c r="A20" s="21">
        <v>6</v>
      </c>
      <c r="B20" s="17" t="s">
        <v>168</v>
      </c>
      <c r="C20" s="18"/>
      <c r="D20" s="47">
        <f t="shared" si="0"/>
        <v>1</v>
      </c>
      <c r="E20" s="16" t="s">
        <v>192</v>
      </c>
    </row>
    <row r="21" spans="1:5" s="16" customFormat="1" x14ac:dyDescent="0.3">
      <c r="A21" s="21">
        <v>7</v>
      </c>
      <c r="B21" s="17" t="s">
        <v>169</v>
      </c>
      <c r="C21" s="18"/>
      <c r="D21" s="47">
        <f t="shared" ref="D21" si="1">IF(T(E21)="",1,VALUE(LEFT(E21)))</f>
        <v>1</v>
      </c>
      <c r="E21" s="16" t="s">
        <v>159</v>
      </c>
    </row>
    <row r="22" spans="1:5" s="16" customFormat="1" x14ac:dyDescent="0.3">
      <c r="A22" s="21">
        <v>8</v>
      </c>
      <c r="B22" s="17" t="s">
        <v>24</v>
      </c>
      <c r="C22" s="18"/>
      <c r="D22" s="47">
        <f t="shared" si="0"/>
        <v>1</v>
      </c>
      <c r="E22" s="16" t="s">
        <v>90</v>
      </c>
    </row>
    <row r="23" spans="1:5" s="16" customFormat="1" x14ac:dyDescent="0.3">
      <c r="A23" s="21">
        <v>9</v>
      </c>
      <c r="B23" s="17" t="s">
        <v>25</v>
      </c>
      <c r="C23" s="18"/>
      <c r="D23" s="47">
        <f t="shared" si="0"/>
        <v>1</v>
      </c>
      <c r="E23" s="16" t="s">
        <v>91</v>
      </c>
    </row>
    <row r="24" spans="1:5" s="16" customFormat="1" x14ac:dyDescent="0.3">
      <c r="A24" s="21">
        <v>10</v>
      </c>
      <c r="B24" s="17" t="s">
        <v>26</v>
      </c>
      <c r="C24" s="18"/>
      <c r="D24" s="47">
        <f t="shared" si="0"/>
        <v>1</v>
      </c>
      <c r="E24" s="16" t="s">
        <v>92</v>
      </c>
    </row>
    <row r="25" spans="1:5" s="16" customFormat="1" x14ac:dyDescent="0.3">
      <c r="A25" s="21">
        <v>11</v>
      </c>
      <c r="B25" s="17" t="s">
        <v>27</v>
      </c>
      <c r="C25" s="18"/>
      <c r="D25" s="47">
        <f t="shared" si="0"/>
        <v>1</v>
      </c>
      <c r="E25" s="16" t="s">
        <v>191</v>
      </c>
    </row>
    <row r="26" spans="1:5" s="16" customFormat="1" x14ac:dyDescent="0.3">
      <c r="A26" s="21">
        <v>12</v>
      </c>
      <c r="B26" s="17" t="s">
        <v>28</v>
      </c>
      <c r="C26" s="18"/>
      <c r="D26" s="47">
        <f t="shared" si="0"/>
        <v>1</v>
      </c>
      <c r="E26" s="16" t="s">
        <v>93</v>
      </c>
    </row>
    <row r="27" spans="1:5" s="15" customFormat="1" ht="6" customHeight="1" x14ac:dyDescent="0.3">
      <c r="A27" s="35"/>
      <c r="B27" s="8"/>
      <c r="C27" s="8"/>
      <c r="D27" s="36"/>
      <c r="E27" s="8"/>
    </row>
    <row r="28" spans="1:5" x14ac:dyDescent="0.3">
      <c r="B28" s="34" t="s">
        <v>141</v>
      </c>
      <c r="C28" s="8"/>
      <c r="D28" s="47">
        <f>SUM(D15:D26)</f>
        <v>12</v>
      </c>
    </row>
    <row r="29" spans="1:5" x14ac:dyDescent="0.3">
      <c r="B29" s="2" t="s">
        <v>118</v>
      </c>
      <c r="C29" s="8"/>
      <c r="D29" s="128">
        <f>IF(COUNTIF(D15:D26,0)=12,0,D28/(12-COUNTIF(D15:D26,0)))</f>
        <v>1</v>
      </c>
      <c r="E29" s="43" t="str">
        <f>IF(D29=0, "0-NA", IF(D29&lt;1.5, "1-None", IF(D29&lt;2.5, "2-Initial", IF(D29&lt;3.5, "3-Basic", IF(D29&lt;4.5, "4-Acceptable", "5-Mature")))))</f>
        <v>1-None</v>
      </c>
    </row>
    <row r="30" spans="1:5" ht="6" customHeight="1" x14ac:dyDescent="0.3">
      <c r="A30" s="35"/>
      <c r="B30" s="8"/>
      <c r="C30" s="8"/>
      <c r="D30" s="36"/>
      <c r="E30" s="8"/>
    </row>
    <row r="33" spans="2:2" x14ac:dyDescent="0.3">
      <c r="B33" s="2" t="s">
        <v>126</v>
      </c>
    </row>
    <row r="34" spans="2:2" x14ac:dyDescent="0.3">
      <c r="B34" s="70" t="str">
        <f>CONCATENATE('Product Scorecard'!$D$4," - PSMM Technical")</f>
        <v>PROD - PSMM Technical</v>
      </c>
    </row>
  </sheetData>
  <dataValidations count="12">
    <dataValidation type="list" allowBlank="1" showInputMessage="1" showErrorMessage="1" sqref="E15">
      <formula1>PSMM_T1</formula1>
    </dataValidation>
    <dataValidation type="list" allowBlank="1" showInputMessage="1" showErrorMessage="1" sqref="E16">
      <formula1>PSMM_T2</formula1>
    </dataValidation>
    <dataValidation type="list" allowBlank="1" showInputMessage="1" showErrorMessage="1" sqref="E17">
      <formula1>PSMM_T3</formula1>
    </dataValidation>
    <dataValidation type="list" allowBlank="1" showInputMessage="1" showErrorMessage="1" sqref="E19">
      <formula1>PSMM_T5</formula1>
    </dataValidation>
    <dataValidation type="list" allowBlank="1" showInputMessage="1" showErrorMessage="1" sqref="E21">
      <formula1>PSMM_T7</formula1>
    </dataValidation>
    <dataValidation type="list" allowBlank="1" showInputMessage="1" showErrorMessage="1" sqref="E22">
      <formula1>PSMM_T8</formula1>
    </dataValidation>
    <dataValidation type="list" allowBlank="1" showInputMessage="1" showErrorMessage="1" sqref="E23">
      <formula1>PSMM_T9</formula1>
    </dataValidation>
    <dataValidation type="list" allowBlank="1" showInputMessage="1" showErrorMessage="1" sqref="E24">
      <formula1>PSMM_T10</formula1>
    </dataValidation>
    <dataValidation type="list" allowBlank="1" showInputMessage="1" showErrorMessage="1" sqref="E25">
      <formula1>PSMM_T11</formula1>
    </dataValidation>
    <dataValidation type="list" allowBlank="1" showInputMessage="1" showErrorMessage="1" sqref="E26">
      <formula1>PSMM_T12</formula1>
    </dataValidation>
    <dataValidation type="list" allowBlank="1" showInputMessage="1" showErrorMessage="1" sqref="E18">
      <formula1>PSMM_T4</formula1>
    </dataValidation>
    <dataValidation type="list" allowBlank="1" showInputMessage="1" showErrorMessage="1" sqref="E20">
      <formula1>PSMM_T6</formula1>
    </dataValidation>
  </dataValidation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5"/>
  <sheetViews>
    <sheetView zoomScaleNormal="100" workbookViewId="0">
      <pane ySplit="6" topLeftCell="A7" activePane="bottomLeft" state="frozen"/>
      <selection activeCell="B2" sqref="B2"/>
      <selection pane="bottomLeft" activeCell="D10" sqref="D10"/>
    </sheetView>
  </sheetViews>
  <sheetFormatPr defaultRowHeight="14.4" x14ac:dyDescent="0.3"/>
  <cols>
    <col min="1" max="1" width="3.6640625" style="21" customWidth="1"/>
    <col min="2" max="2" width="38.109375" customWidth="1"/>
    <col min="3" max="3" width="1.5546875" style="15" customWidth="1"/>
    <col min="4" max="4" width="13.109375" style="28" customWidth="1"/>
    <col min="5" max="5" width="96.33203125" customWidth="1"/>
    <col min="6" max="6" width="6.33203125" style="28" hidden="1" customWidth="1"/>
  </cols>
  <sheetData>
    <row r="1" spans="1:8" ht="23.4" x14ac:dyDescent="0.45">
      <c r="A1" s="19"/>
      <c r="B1" s="54" t="s">
        <v>265</v>
      </c>
    </row>
    <row r="2" spans="1:8" x14ac:dyDescent="0.3">
      <c r="A2" s="20"/>
      <c r="B2" s="6" t="s">
        <v>124</v>
      </c>
    </row>
    <row r="3" spans="1:8" x14ac:dyDescent="0.3">
      <c r="E3" s="103" t="s">
        <v>263</v>
      </c>
    </row>
    <row r="4" spans="1:8" x14ac:dyDescent="0.3">
      <c r="B4" s="45" t="s">
        <v>131</v>
      </c>
      <c r="D4" s="104" t="s">
        <v>103</v>
      </c>
      <c r="F4" s="21"/>
      <c r="G4" s="21"/>
      <c r="H4" s="21"/>
    </row>
    <row r="5" spans="1:8" x14ac:dyDescent="0.3">
      <c r="B5" s="45" t="s">
        <v>31</v>
      </c>
      <c r="D5" s="104" t="s">
        <v>262</v>
      </c>
      <c r="F5" s="21"/>
      <c r="G5" s="21"/>
      <c r="H5" s="21"/>
    </row>
    <row r="6" spans="1:8" x14ac:dyDescent="0.3">
      <c r="B6" s="45" t="s">
        <v>34</v>
      </c>
      <c r="D6" s="69">
        <v>42278</v>
      </c>
      <c r="F6" s="21"/>
      <c r="G6" s="21"/>
      <c r="H6" s="21"/>
    </row>
    <row r="7" spans="1:8" x14ac:dyDescent="0.3">
      <c r="B7" s="45"/>
      <c r="D7" s="69"/>
      <c r="F7" s="21"/>
      <c r="G7" s="21"/>
      <c r="H7" s="21"/>
    </row>
    <row r="8" spans="1:8" x14ac:dyDescent="0.3">
      <c r="B8" s="45" t="s">
        <v>129</v>
      </c>
      <c r="D8" s="61" t="s">
        <v>130</v>
      </c>
    </row>
    <row r="9" spans="1:8" x14ac:dyDescent="0.3">
      <c r="B9" s="2"/>
      <c r="D9" t="s">
        <v>105</v>
      </c>
    </row>
    <row r="10" spans="1:8" x14ac:dyDescent="0.3">
      <c r="B10" s="2"/>
      <c r="D10" t="s">
        <v>330</v>
      </c>
    </row>
    <row r="12" spans="1:8" ht="6" customHeight="1" x14ac:dyDescent="0.3">
      <c r="A12" s="35"/>
      <c r="B12" s="8"/>
      <c r="C12" s="8"/>
      <c r="D12" s="36"/>
      <c r="E12" s="8"/>
      <c r="F12"/>
    </row>
    <row r="13" spans="1:8" s="16" customFormat="1" ht="18" x14ac:dyDescent="0.3">
      <c r="A13" s="24" t="s">
        <v>22</v>
      </c>
      <c r="C13" s="18"/>
      <c r="D13" s="31" t="s">
        <v>107</v>
      </c>
      <c r="E13" s="32" t="s">
        <v>32</v>
      </c>
    </row>
    <row r="14" spans="1:8" s="15" customFormat="1" ht="5.25" customHeight="1" x14ac:dyDescent="0.3">
      <c r="A14" s="22"/>
      <c r="B14" s="14"/>
      <c r="C14" s="14"/>
      <c r="D14" s="48"/>
      <c r="E14" s="14"/>
    </row>
    <row r="15" spans="1:8" s="16" customFormat="1" x14ac:dyDescent="0.3">
      <c r="A15" s="21">
        <v>1</v>
      </c>
      <c r="B15" s="17" t="s">
        <v>165</v>
      </c>
      <c r="C15" s="18"/>
      <c r="D15" s="47">
        <f>IF(T(E15)="",1,VALUE(LEFT(E15)))</f>
        <v>5</v>
      </c>
      <c r="E15" s="16" t="s">
        <v>195</v>
      </c>
    </row>
    <row r="16" spans="1:8" s="16" customFormat="1" x14ac:dyDescent="0.3">
      <c r="A16" s="21">
        <v>2</v>
      </c>
      <c r="B16" s="17" t="s">
        <v>213</v>
      </c>
      <c r="C16" s="18"/>
      <c r="D16" s="47">
        <f>IF(T(E16)="",1,VALUE(LEFT(E16)))</f>
        <v>4</v>
      </c>
      <c r="E16" s="16" t="s">
        <v>196</v>
      </c>
    </row>
    <row r="17" spans="1:8" s="16" customFormat="1" x14ac:dyDescent="0.3">
      <c r="A17" s="21">
        <v>3</v>
      </c>
      <c r="B17" s="17" t="s">
        <v>153</v>
      </c>
      <c r="C17" s="18"/>
      <c r="D17" s="47">
        <f t="shared" ref="D17:D26" si="0">IF(T(E17)="",1,VALUE(LEFT(E17)))</f>
        <v>4</v>
      </c>
      <c r="E17" s="16" t="s">
        <v>96</v>
      </c>
    </row>
    <row r="18" spans="1:8" s="16" customFormat="1" x14ac:dyDescent="0.3">
      <c r="A18" s="21">
        <v>4</v>
      </c>
      <c r="B18" s="17" t="s">
        <v>166</v>
      </c>
      <c r="C18" s="18"/>
      <c r="D18" s="47">
        <f>IF(T(E18)="",1,VALUE(LEFT(E18)))</f>
        <v>5</v>
      </c>
      <c r="E18" s="16" t="s">
        <v>197</v>
      </c>
    </row>
    <row r="19" spans="1:8" s="16" customFormat="1" x14ac:dyDescent="0.3">
      <c r="A19" s="21">
        <v>5</v>
      </c>
      <c r="B19" s="17" t="s">
        <v>23</v>
      </c>
      <c r="C19" s="18"/>
      <c r="D19" s="47">
        <f t="shared" si="0"/>
        <v>3</v>
      </c>
      <c r="E19" s="16" t="s">
        <v>97</v>
      </c>
    </row>
    <row r="20" spans="1:8" s="16" customFormat="1" x14ac:dyDescent="0.3">
      <c r="A20" s="21">
        <v>6</v>
      </c>
      <c r="B20" s="17" t="s">
        <v>168</v>
      </c>
      <c r="C20" s="18"/>
      <c r="D20" s="47">
        <f t="shared" si="0"/>
        <v>4</v>
      </c>
      <c r="E20" s="16" t="s">
        <v>198</v>
      </c>
    </row>
    <row r="21" spans="1:8" s="16" customFormat="1" x14ac:dyDescent="0.3">
      <c r="A21" s="21">
        <v>7</v>
      </c>
      <c r="B21" s="17" t="s">
        <v>169</v>
      </c>
      <c r="C21" s="18"/>
      <c r="D21" s="47">
        <f t="shared" si="0"/>
        <v>1</v>
      </c>
      <c r="E21" s="16" t="s">
        <v>202</v>
      </c>
    </row>
    <row r="22" spans="1:8" s="16" customFormat="1" x14ac:dyDescent="0.3">
      <c r="A22" s="21">
        <v>8</v>
      </c>
      <c r="B22" s="17" t="s">
        <v>24</v>
      </c>
      <c r="C22" s="18"/>
      <c r="D22" s="47">
        <f t="shared" si="0"/>
        <v>4</v>
      </c>
      <c r="E22" s="16" t="s">
        <v>162</v>
      </c>
    </row>
    <row r="23" spans="1:8" s="16" customFormat="1" x14ac:dyDescent="0.3">
      <c r="A23" s="21">
        <v>9</v>
      </c>
      <c r="B23" s="17" t="s">
        <v>25</v>
      </c>
      <c r="C23" s="18"/>
      <c r="D23" s="47">
        <f t="shared" si="0"/>
        <v>4</v>
      </c>
      <c r="E23" s="16" t="s">
        <v>200</v>
      </c>
    </row>
    <row r="24" spans="1:8" s="16" customFormat="1" x14ac:dyDescent="0.3">
      <c r="A24" s="21">
        <v>10</v>
      </c>
      <c r="B24" s="17" t="s">
        <v>26</v>
      </c>
      <c r="C24" s="18"/>
      <c r="D24" s="47">
        <f t="shared" si="0"/>
        <v>4</v>
      </c>
      <c r="E24" s="16" t="s">
        <v>201</v>
      </c>
    </row>
    <row r="25" spans="1:8" s="16" customFormat="1" x14ac:dyDescent="0.3">
      <c r="A25" s="21">
        <v>11</v>
      </c>
      <c r="B25" s="17" t="s">
        <v>27</v>
      </c>
      <c r="C25" s="18"/>
      <c r="D25" s="47">
        <f t="shared" si="0"/>
        <v>3</v>
      </c>
      <c r="E25" s="16" t="s">
        <v>101</v>
      </c>
    </row>
    <row r="26" spans="1:8" s="16" customFormat="1" x14ac:dyDescent="0.3">
      <c r="A26" s="21">
        <v>12</v>
      </c>
      <c r="B26" s="17" t="s">
        <v>28</v>
      </c>
      <c r="C26" s="18"/>
      <c r="D26" s="47">
        <f t="shared" si="0"/>
        <v>5</v>
      </c>
      <c r="E26" s="16" t="s">
        <v>164</v>
      </c>
    </row>
    <row r="27" spans="1:8" s="15" customFormat="1" ht="6" customHeight="1" x14ac:dyDescent="0.3">
      <c r="A27" s="35"/>
      <c r="B27" s="8"/>
      <c r="C27" s="8"/>
      <c r="D27" s="36"/>
      <c r="E27" s="8"/>
    </row>
    <row r="28" spans="1:8" x14ac:dyDescent="0.3">
      <c r="B28" s="34" t="s">
        <v>141</v>
      </c>
      <c r="C28" s="8"/>
      <c r="D28" s="47">
        <f>SUM(D15:D26)</f>
        <v>46</v>
      </c>
      <c r="F28"/>
    </row>
    <row r="29" spans="1:8" x14ac:dyDescent="0.3">
      <c r="B29" s="2" t="s">
        <v>118</v>
      </c>
      <c r="C29" s="8"/>
      <c r="D29" s="128">
        <f>IF(COUNTIF(D15:D26,0)=12,0,D28/(12-COUNTIF(D15:D26,0)))</f>
        <v>3.8333333333333335</v>
      </c>
      <c r="E29" s="43" t="str">
        <f>IF(D29=0, "0-NA", IF(D29&lt;1.5, "1-None", IF(D29&lt;2.5, "2-Initial", IF(D29&lt;3.5, "3-Basic", IF(D29&lt;4.5, "4-Acceptable", "5-Mature")))))</f>
        <v>4-Acceptable</v>
      </c>
      <c r="F29"/>
    </row>
    <row r="30" spans="1:8" ht="6" customHeight="1" x14ac:dyDescent="0.3">
      <c r="A30" s="35"/>
      <c r="B30" s="8"/>
      <c r="C30" s="8"/>
      <c r="D30" s="36"/>
      <c r="E30" s="8"/>
      <c r="F30"/>
    </row>
    <row r="31" spans="1:8" x14ac:dyDescent="0.3">
      <c r="F31" s="21"/>
      <c r="G31" s="21"/>
      <c r="H31" s="21"/>
    </row>
    <row r="32" spans="1:8" x14ac:dyDescent="0.3">
      <c r="F32" s="21"/>
      <c r="G32" s="21"/>
      <c r="H32" s="21"/>
    </row>
    <row r="33" spans="2:8" x14ac:dyDescent="0.3">
      <c r="B33" s="2" t="s">
        <v>127</v>
      </c>
      <c r="F33" s="21"/>
      <c r="G33" s="21"/>
      <c r="H33" s="21"/>
    </row>
    <row r="34" spans="2:8" x14ac:dyDescent="0.3">
      <c r="B34" s="70" t="str">
        <f>CONCATENATE('Product A Scorecard'!$D$4," - PSMM Technical")</f>
        <v>PA - PSMM Technical</v>
      </c>
      <c r="F34" s="21"/>
      <c r="G34" s="21"/>
      <c r="H34" s="21"/>
    </row>
    <row r="35" spans="2:8" x14ac:dyDescent="0.3">
      <c r="F35" s="21"/>
      <c r="G35" s="21"/>
      <c r="H35" s="21"/>
    </row>
  </sheetData>
  <dataValidations count="12">
    <dataValidation type="list" allowBlank="1" showInputMessage="1" showErrorMessage="1" sqref="E20">
      <formula1>PSMM_T6</formula1>
    </dataValidation>
    <dataValidation type="list" allowBlank="1" showInputMessage="1" showErrorMessage="1" sqref="E18">
      <formula1>PSMM_T4</formula1>
    </dataValidation>
    <dataValidation type="list" allowBlank="1" showInputMessage="1" showErrorMessage="1" sqref="E26">
      <formula1>PSMM_T12</formula1>
    </dataValidation>
    <dataValidation type="list" allowBlank="1" showInputMessage="1" showErrorMessage="1" sqref="E25">
      <formula1>PSMM_T11</formula1>
    </dataValidation>
    <dataValidation type="list" allowBlank="1" showInputMessage="1" showErrorMessage="1" sqref="E24">
      <formula1>PSMM_T10</formula1>
    </dataValidation>
    <dataValidation type="list" allowBlank="1" showInputMessage="1" showErrorMessage="1" sqref="E23">
      <formula1>PSMM_T9</formula1>
    </dataValidation>
    <dataValidation type="list" allowBlank="1" showInputMessage="1" showErrorMessage="1" sqref="E22">
      <formula1>PSMM_T8</formula1>
    </dataValidation>
    <dataValidation type="list" allowBlank="1" showInputMessage="1" showErrorMessage="1" sqref="E21">
      <formula1>PSMM_T7</formula1>
    </dataValidation>
    <dataValidation type="list" allowBlank="1" showInputMessage="1" showErrorMessage="1" sqref="E19">
      <formula1>PSMM_T5</formula1>
    </dataValidation>
    <dataValidation type="list" allowBlank="1" showInputMessage="1" showErrorMessage="1" sqref="E17">
      <formula1>PSMM_T3</formula1>
    </dataValidation>
    <dataValidation type="list" allowBlank="1" showInputMessage="1" showErrorMessage="1" sqref="E16">
      <formula1>PSMM_T2</formula1>
    </dataValidation>
    <dataValidation type="list" allowBlank="1" showInputMessage="1" showErrorMessage="1" sqref="E15">
      <formula1>PSMM_T1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49"/>
  <sheetViews>
    <sheetView zoomScaleNormal="100" workbookViewId="0">
      <pane ySplit="6" topLeftCell="A7" activePane="bottomLeft" state="frozen"/>
      <selection activeCell="B41" sqref="B41"/>
      <selection pane="bottomLeft" activeCell="D9" sqref="D9"/>
    </sheetView>
  </sheetViews>
  <sheetFormatPr defaultRowHeight="14.4" x14ac:dyDescent="0.3"/>
  <cols>
    <col min="1" max="1" width="3.6640625" style="21" customWidth="1"/>
    <col min="2" max="2" width="38.109375" customWidth="1"/>
    <col min="3" max="3" width="1.5546875" style="15" customWidth="1"/>
    <col min="4" max="4" width="12.88671875" style="28" customWidth="1"/>
    <col min="5" max="5" width="148.44140625" customWidth="1"/>
  </cols>
  <sheetData>
    <row r="1" spans="1:5" ht="23.4" x14ac:dyDescent="0.45">
      <c r="A1" s="19"/>
      <c r="B1" s="54" t="s">
        <v>333</v>
      </c>
    </row>
    <row r="2" spans="1:5" x14ac:dyDescent="0.3">
      <c r="A2" s="20"/>
      <c r="B2" s="6" t="s">
        <v>334</v>
      </c>
    </row>
    <row r="3" spans="1:5" x14ac:dyDescent="0.3">
      <c r="E3" s="103" t="s">
        <v>263</v>
      </c>
    </row>
    <row r="4" spans="1:5" x14ac:dyDescent="0.3">
      <c r="B4" s="45" t="s">
        <v>335</v>
      </c>
      <c r="D4" s="61" t="s">
        <v>281</v>
      </c>
    </row>
    <row r="5" spans="1:5" x14ac:dyDescent="0.3">
      <c r="B5" s="45" t="s">
        <v>336</v>
      </c>
      <c r="D5" s="61" t="s">
        <v>264</v>
      </c>
      <c r="E5" s="41"/>
    </row>
    <row r="6" spans="1:5" x14ac:dyDescent="0.3">
      <c r="B6" s="45" t="s">
        <v>34</v>
      </c>
      <c r="D6" s="135">
        <v>42278</v>
      </c>
      <c r="E6" s="41"/>
    </row>
    <row r="7" spans="1:5" x14ac:dyDescent="0.3">
      <c r="B7" s="2"/>
      <c r="D7" s="40"/>
      <c r="E7" s="41"/>
    </row>
    <row r="8" spans="1:5" x14ac:dyDescent="0.3">
      <c r="B8" s="45" t="s">
        <v>129</v>
      </c>
      <c r="D8" s="61" t="s">
        <v>337</v>
      </c>
    </row>
    <row r="9" spans="1:5" x14ac:dyDescent="0.3">
      <c r="B9" s="2"/>
      <c r="D9" t="s">
        <v>105</v>
      </c>
    </row>
    <row r="10" spans="1:5" x14ac:dyDescent="0.3">
      <c r="B10" s="2"/>
      <c r="D10" t="s">
        <v>330</v>
      </c>
    </row>
    <row r="12" spans="1:5" ht="5.25" customHeight="1" x14ac:dyDescent="0.3">
      <c r="A12" s="35"/>
      <c r="B12" s="8"/>
      <c r="C12" s="8"/>
      <c r="D12" s="36"/>
      <c r="E12" s="8"/>
    </row>
    <row r="13" spans="1:5" s="25" customFormat="1" ht="18" x14ac:dyDescent="0.3">
      <c r="A13" s="23" t="s">
        <v>14</v>
      </c>
      <c r="C13" s="26"/>
      <c r="D13" s="31" t="s">
        <v>107</v>
      </c>
      <c r="E13" s="32" t="s">
        <v>128</v>
      </c>
    </row>
    <row r="14" spans="1:5" s="15" customFormat="1" ht="5.25" customHeight="1" x14ac:dyDescent="0.3">
      <c r="A14" s="37"/>
      <c r="B14" s="38"/>
      <c r="C14" s="38"/>
      <c r="D14" s="39"/>
      <c r="E14" s="38"/>
    </row>
    <row r="15" spans="1:5" s="16" customFormat="1" x14ac:dyDescent="0.3">
      <c r="A15" s="21">
        <v>1</v>
      </c>
      <c r="B15" s="17" t="s">
        <v>15</v>
      </c>
      <c r="C15" s="18"/>
      <c r="D15" s="47">
        <f>IF(T(E15)="",1,VALUE(LEFT(E15)))</f>
        <v>5</v>
      </c>
      <c r="E15" s="16" t="s">
        <v>95</v>
      </c>
    </row>
    <row r="16" spans="1:5" s="16" customFormat="1" x14ac:dyDescent="0.3">
      <c r="A16" s="21">
        <v>2</v>
      </c>
      <c r="B16" s="17" t="s">
        <v>16</v>
      </c>
      <c r="C16" s="18"/>
      <c r="D16" s="47">
        <f>IF(T(E16)="",1,VALUE(LEFT(E16)))</f>
        <v>2</v>
      </c>
      <c r="E16" s="16" t="s">
        <v>290</v>
      </c>
    </row>
    <row r="17" spans="1:5" s="16" customFormat="1" x14ac:dyDescent="0.3">
      <c r="A17" s="21">
        <v>3</v>
      </c>
      <c r="B17" s="17" t="s">
        <v>17</v>
      </c>
      <c r="C17" s="18"/>
      <c r="D17" s="47">
        <f t="shared" ref="D17:D22" si="0">IF(T(E17)="",1,VALUE(LEFT(E17)))</f>
        <v>5</v>
      </c>
      <c r="E17" s="16" t="s">
        <v>289</v>
      </c>
    </row>
    <row r="18" spans="1:5" s="16" customFormat="1" x14ac:dyDescent="0.3">
      <c r="A18" s="21">
        <v>4</v>
      </c>
      <c r="B18" s="17" t="s">
        <v>18</v>
      </c>
      <c r="C18" s="18"/>
      <c r="D18" s="47">
        <f t="shared" si="0"/>
        <v>4</v>
      </c>
      <c r="E18" s="16" t="s">
        <v>206</v>
      </c>
    </row>
    <row r="19" spans="1:5" s="16" customFormat="1" x14ac:dyDescent="0.3">
      <c r="A19" s="21">
        <v>5</v>
      </c>
      <c r="B19" s="17" t="s">
        <v>19</v>
      </c>
      <c r="C19" s="18"/>
      <c r="D19" s="47">
        <f t="shared" si="0"/>
        <v>4</v>
      </c>
      <c r="E19" s="16" t="s">
        <v>207</v>
      </c>
    </row>
    <row r="20" spans="1:5" s="16" customFormat="1" x14ac:dyDescent="0.3">
      <c r="A20" s="21">
        <v>6</v>
      </c>
      <c r="B20" s="17" t="s">
        <v>20</v>
      </c>
      <c r="C20" s="18"/>
      <c r="D20" s="47">
        <f t="shared" si="0"/>
        <v>4</v>
      </c>
      <c r="E20" s="16" t="s">
        <v>94</v>
      </c>
    </row>
    <row r="21" spans="1:5" s="16" customFormat="1" x14ac:dyDescent="0.3">
      <c r="A21" s="21">
        <v>7</v>
      </c>
      <c r="B21" s="17" t="s">
        <v>21</v>
      </c>
      <c r="C21" s="18"/>
      <c r="D21" s="47">
        <f t="shared" si="0"/>
        <v>3</v>
      </c>
      <c r="E21" s="16" t="s">
        <v>208</v>
      </c>
    </row>
    <row r="22" spans="1:5" s="16" customFormat="1" x14ac:dyDescent="0.3">
      <c r="A22" s="21">
        <v>8</v>
      </c>
      <c r="B22" s="17" t="s">
        <v>86</v>
      </c>
      <c r="C22" s="18"/>
      <c r="D22" s="47">
        <f t="shared" si="0"/>
        <v>3</v>
      </c>
      <c r="E22" s="16" t="s">
        <v>209</v>
      </c>
    </row>
    <row r="23" spans="1:5" s="15" customFormat="1" ht="6" customHeight="1" x14ac:dyDescent="0.3">
      <c r="A23" s="35"/>
      <c r="B23" s="8"/>
      <c r="C23" s="8"/>
      <c r="D23" s="36"/>
      <c r="E23" s="8"/>
    </row>
    <row r="24" spans="1:5" s="16" customFormat="1" ht="18" x14ac:dyDescent="0.3">
      <c r="A24" s="24" t="s">
        <v>22</v>
      </c>
      <c r="C24" s="18"/>
      <c r="D24" s="31" t="s">
        <v>107</v>
      </c>
      <c r="E24" s="32" t="s">
        <v>128</v>
      </c>
    </row>
    <row r="25" spans="1:5" s="15" customFormat="1" ht="5.25" customHeight="1" x14ac:dyDescent="0.3">
      <c r="A25" s="22"/>
      <c r="B25" s="14"/>
      <c r="C25" s="14"/>
      <c r="D25" s="48"/>
      <c r="E25" s="14"/>
    </row>
    <row r="26" spans="1:5" s="16" customFormat="1" x14ac:dyDescent="0.3">
      <c r="A26" s="21">
        <v>1</v>
      </c>
      <c r="B26" s="17" t="s">
        <v>222</v>
      </c>
      <c r="C26" s="18"/>
      <c r="D26" s="47">
        <f>IF(T(E26)="",1,VALUE(LEFT(E26)))</f>
        <v>4</v>
      </c>
      <c r="E26" s="16" t="s">
        <v>203</v>
      </c>
    </row>
    <row r="27" spans="1:5" s="16" customFormat="1" x14ac:dyDescent="0.3">
      <c r="A27" s="21">
        <v>2</v>
      </c>
      <c r="B27" s="17" t="s">
        <v>213</v>
      </c>
      <c r="C27" s="18"/>
      <c r="D27" s="47">
        <f>IF(T(E27)="",1,VALUE(LEFT(E27)))</f>
        <v>4</v>
      </c>
      <c r="E27" s="16" t="s">
        <v>196</v>
      </c>
    </row>
    <row r="28" spans="1:5" s="16" customFormat="1" x14ac:dyDescent="0.3">
      <c r="A28" s="21">
        <v>3</v>
      </c>
      <c r="B28" s="17" t="s">
        <v>153</v>
      </c>
      <c r="C28" s="18"/>
      <c r="D28" s="47">
        <f t="shared" ref="D28:D37" si="1">IF(T(E28)="",1,VALUE(LEFT(E28)))</f>
        <v>3</v>
      </c>
      <c r="E28" s="16" t="s">
        <v>157</v>
      </c>
    </row>
    <row r="29" spans="1:5" s="16" customFormat="1" x14ac:dyDescent="0.3">
      <c r="A29" s="21">
        <v>4</v>
      </c>
      <c r="B29" s="17" t="s">
        <v>166</v>
      </c>
      <c r="C29" s="18"/>
      <c r="D29" s="47">
        <f>IF(T(E29)="",1,VALUE(LEFT(E29)))</f>
        <v>5</v>
      </c>
      <c r="E29" s="16" t="s">
        <v>292</v>
      </c>
    </row>
    <row r="30" spans="1:5" s="16" customFormat="1" x14ac:dyDescent="0.3">
      <c r="A30" s="21">
        <v>5</v>
      </c>
      <c r="B30" s="17" t="s">
        <v>23</v>
      </c>
      <c r="C30" s="18"/>
      <c r="D30" s="47">
        <f t="shared" si="1"/>
        <v>3</v>
      </c>
      <c r="E30" s="16" t="s">
        <v>97</v>
      </c>
    </row>
    <row r="31" spans="1:5" s="16" customFormat="1" x14ac:dyDescent="0.3">
      <c r="A31" s="21">
        <v>6</v>
      </c>
      <c r="B31" s="17" t="s">
        <v>168</v>
      </c>
      <c r="C31" s="18"/>
      <c r="D31" s="47">
        <f t="shared" si="1"/>
        <v>2</v>
      </c>
      <c r="E31" s="16" t="s">
        <v>291</v>
      </c>
    </row>
    <row r="32" spans="1:5" s="16" customFormat="1" x14ac:dyDescent="0.3">
      <c r="A32" s="21">
        <v>7</v>
      </c>
      <c r="B32" s="17" t="s">
        <v>169</v>
      </c>
      <c r="C32" s="18"/>
      <c r="D32" s="47">
        <f t="shared" si="1"/>
        <v>3</v>
      </c>
      <c r="E32" s="16" t="s">
        <v>199</v>
      </c>
    </row>
    <row r="33" spans="1:5" s="16" customFormat="1" x14ac:dyDescent="0.3">
      <c r="A33" s="21">
        <v>8</v>
      </c>
      <c r="B33" s="17" t="s">
        <v>24</v>
      </c>
      <c r="C33" s="18"/>
      <c r="D33" s="47">
        <f t="shared" si="1"/>
        <v>4</v>
      </c>
      <c r="E33" s="16" t="s">
        <v>162</v>
      </c>
    </row>
    <row r="34" spans="1:5" s="16" customFormat="1" x14ac:dyDescent="0.3">
      <c r="A34" s="21">
        <v>9</v>
      </c>
      <c r="B34" s="17" t="s">
        <v>25</v>
      </c>
      <c r="C34" s="18"/>
      <c r="D34" s="47">
        <f t="shared" si="1"/>
        <v>5</v>
      </c>
      <c r="E34" s="16" t="s">
        <v>99</v>
      </c>
    </row>
    <row r="35" spans="1:5" s="16" customFormat="1" x14ac:dyDescent="0.3">
      <c r="A35" s="21">
        <v>10</v>
      </c>
      <c r="B35" s="17" t="s">
        <v>26</v>
      </c>
      <c r="C35" s="18"/>
      <c r="D35" s="47">
        <f t="shared" si="1"/>
        <v>3</v>
      </c>
      <c r="E35" s="16" t="s">
        <v>293</v>
      </c>
    </row>
    <row r="36" spans="1:5" s="16" customFormat="1" x14ac:dyDescent="0.3">
      <c r="A36" s="21">
        <v>11</v>
      </c>
      <c r="B36" s="17" t="s">
        <v>27</v>
      </c>
      <c r="C36" s="18"/>
      <c r="D36" s="47">
        <f t="shared" si="1"/>
        <v>3</v>
      </c>
      <c r="E36" s="16" t="s">
        <v>101</v>
      </c>
    </row>
    <row r="37" spans="1:5" s="16" customFormat="1" x14ac:dyDescent="0.3">
      <c r="A37" s="21">
        <v>12</v>
      </c>
      <c r="B37" s="17" t="s">
        <v>28</v>
      </c>
      <c r="C37" s="18"/>
      <c r="D37" s="47">
        <f t="shared" si="1"/>
        <v>4</v>
      </c>
      <c r="E37" s="16" t="s">
        <v>102</v>
      </c>
    </row>
    <row r="38" spans="1:5" s="15" customFormat="1" ht="6" customHeight="1" x14ac:dyDescent="0.3">
      <c r="A38" s="35"/>
      <c r="B38" s="8"/>
      <c r="C38" s="8"/>
      <c r="D38" s="36"/>
      <c r="E38" s="8"/>
    </row>
    <row r="39" spans="1:5" s="16" customFormat="1" x14ac:dyDescent="0.3">
      <c r="A39" s="33"/>
      <c r="B39" s="34" t="s">
        <v>140</v>
      </c>
      <c r="C39" s="18"/>
      <c r="D39" s="47">
        <f>SUM(D15:D22)</f>
        <v>30</v>
      </c>
    </row>
    <row r="40" spans="1:5" x14ac:dyDescent="0.3">
      <c r="B40" s="34" t="s">
        <v>141</v>
      </c>
      <c r="C40" s="8"/>
      <c r="D40" s="47">
        <f>SUM(D26:D37)</f>
        <v>43</v>
      </c>
    </row>
    <row r="41" spans="1:5" x14ac:dyDescent="0.3">
      <c r="B41" t="s">
        <v>261</v>
      </c>
      <c r="C41" s="8"/>
      <c r="D41" s="56">
        <f>IF(COUNTIF(D15:D22,0)=8, 0, D39/(8-COUNTIF(D15:D22,0)))</f>
        <v>3.75</v>
      </c>
      <c r="E41" s="60" t="str">
        <f>IF(D41=0, "0-NA", IF(D41&lt;1.5, "1-None", IF(D41&lt;2.5, "2-Initial", IF(D41&lt;3.5, "3-Basic", IF(D41&lt;4.5, "4-Acceptable", "5-Mature")))))</f>
        <v>4-Acceptable</v>
      </c>
    </row>
    <row r="42" spans="1:5" x14ac:dyDescent="0.3">
      <c r="B42" t="s">
        <v>118</v>
      </c>
      <c r="C42" s="8"/>
      <c r="D42" s="56">
        <f>IF(COUNTIF(D26:D37,0)=12,0,D40/(12-COUNTIF(D26:D37,0)))</f>
        <v>3.5833333333333335</v>
      </c>
      <c r="E42" s="60" t="str">
        <f>IF(D42=0, "0-NA", IF(D42&lt;1.5, "1-None", IF(D42&lt;2.5, "2-Initial", IF(D42&lt;3.5, "3-Basic", IF(D42&lt;4.5, "4-Acceptable", "5-Mature")))))</f>
        <v>4-Acceptable</v>
      </c>
    </row>
    <row r="43" spans="1:5" x14ac:dyDescent="0.3">
      <c r="B43" s="17" t="s">
        <v>33</v>
      </c>
      <c r="C43" s="8"/>
      <c r="D43" s="128">
        <f>IF(COUNTIF(D15:D37,0)=20,0,(D39+D40)/(20-COUNTIF(D15:D37,0)))</f>
        <v>3.65</v>
      </c>
      <c r="E43" s="43" t="str">
        <f>IF(D43=0, "0-NA", IF(D43&lt;1.5, "1-None", IF(D43&lt;2.5, "2-Initial", IF(D43&lt;3.5, "3-Basic", IF(D43&lt;4.5, "4-Acceptable", "5-Mature")))))</f>
        <v>4-Acceptable</v>
      </c>
    </row>
    <row r="44" spans="1:5" ht="6" customHeight="1" x14ac:dyDescent="0.3">
      <c r="A44" s="35"/>
      <c r="B44" s="8"/>
      <c r="C44" s="8"/>
      <c r="D44" s="36"/>
      <c r="E44" s="8"/>
    </row>
    <row r="47" spans="1:5" x14ac:dyDescent="0.3">
      <c r="B47" s="2" t="s">
        <v>127</v>
      </c>
    </row>
    <row r="48" spans="1:5" x14ac:dyDescent="0.3">
      <c r="B48" s="70" t="str">
        <f>CONCATENATE('BU ABC Scorecard'!$D$4," - PSMM Operational")</f>
        <v>ABC - PSMM Operational</v>
      </c>
    </row>
    <row r="49" spans="2:2" x14ac:dyDescent="0.3">
      <c r="B49" s="70" t="str">
        <f>CONCATENATE('BU ABC Scorecard'!$D$4," - PSMM Technical")</f>
        <v>ABC - PSMM Technical</v>
      </c>
    </row>
  </sheetData>
  <dataValidations count="20">
    <dataValidation type="list" allowBlank="1" showInputMessage="1" showErrorMessage="1" sqref="E26">
      <formula1>PSMM_T1</formula1>
    </dataValidation>
    <dataValidation type="list" allowBlank="1" showInputMessage="1" showErrorMessage="1" sqref="E27">
      <formula1>PSMM_T2</formula1>
    </dataValidation>
    <dataValidation type="list" allowBlank="1" showInputMessage="1" showErrorMessage="1" sqref="E28">
      <formula1>PSMM_T3</formula1>
    </dataValidation>
    <dataValidation type="list" allowBlank="1" showInputMessage="1" showErrorMessage="1" sqref="E30">
      <formula1>PSMM_T5</formula1>
    </dataValidation>
    <dataValidation type="list" allowBlank="1" showInputMessage="1" showErrorMessage="1" sqref="E32">
      <formula1>PSMM_T7</formula1>
    </dataValidation>
    <dataValidation type="list" allowBlank="1" showInputMessage="1" showErrorMessage="1" sqref="E33">
      <formula1>PSMM_T8</formula1>
    </dataValidation>
    <dataValidation type="list" allowBlank="1" showInputMessage="1" showErrorMessage="1" sqref="E34">
      <formula1>PSMM_T9</formula1>
    </dataValidation>
    <dataValidation type="list" allowBlank="1" showInputMessage="1" showErrorMessage="1" sqref="E35">
      <formula1>PSMM_T10</formula1>
    </dataValidation>
    <dataValidation type="list" allowBlank="1" showInputMessage="1" showErrorMessage="1" sqref="E36">
      <formula1>PSMM_T11</formula1>
    </dataValidation>
    <dataValidation type="list" allowBlank="1" showInputMessage="1" showErrorMessage="1" sqref="E37">
      <formula1>PSMM_T12</formula1>
    </dataValidation>
    <dataValidation type="list" allowBlank="1" showInputMessage="1" showErrorMessage="1" sqref="E29">
      <formula1>PSMM_T4</formula1>
    </dataValidation>
    <dataValidation type="list" allowBlank="1" showInputMessage="1" showErrorMessage="1" sqref="E31">
      <formula1>PSMM_T6</formula1>
    </dataValidation>
    <dataValidation type="list" allowBlank="1" showInputMessage="1" showErrorMessage="1" sqref="E15">
      <formula1>PSMM_O1</formula1>
    </dataValidation>
    <dataValidation type="list" allowBlank="1" showInputMessage="1" showErrorMessage="1" sqref="E16">
      <formula1>PSMM_O2</formula1>
    </dataValidation>
    <dataValidation type="list" allowBlank="1" showInputMessage="1" showErrorMessage="1" sqref="E17">
      <formula1>PSMM_O3</formula1>
    </dataValidation>
    <dataValidation type="list" allowBlank="1" showInputMessage="1" showErrorMessage="1" sqref="E18">
      <formula1>PSMM_O4</formula1>
    </dataValidation>
    <dataValidation type="list" allowBlank="1" showInputMessage="1" showErrorMessage="1" sqref="E19">
      <formula1>PSMM_O5</formula1>
    </dataValidation>
    <dataValidation type="list" allowBlank="1" showInputMessage="1" showErrorMessage="1" sqref="E20">
      <formula1>PSMM_O6</formula1>
    </dataValidation>
    <dataValidation type="list" allowBlank="1" showInputMessage="1" showErrorMessage="1" sqref="E21">
      <formula1>PSMM_O7</formula1>
    </dataValidation>
    <dataValidation type="list" allowBlank="1" showInputMessage="1" showErrorMessage="1" sqref="E22">
      <formula1>PSMM_O8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T146"/>
  <sheetViews>
    <sheetView zoomScaleNormal="100" workbookViewId="0"/>
  </sheetViews>
  <sheetFormatPr defaultRowHeight="14.4" x14ac:dyDescent="0.3"/>
  <cols>
    <col min="1" max="1" width="3.6640625" style="21" customWidth="1"/>
    <col min="2" max="2" width="38.109375" customWidth="1"/>
    <col min="3" max="3" width="0.6640625" style="15" customWidth="1"/>
    <col min="4" max="4" width="4" style="71" customWidth="1"/>
    <col min="5" max="7" width="3.88671875" customWidth="1"/>
    <col min="8" max="8" width="0.6640625" style="15" customWidth="1"/>
    <col min="9" max="9" width="3.88671875" style="71" customWidth="1"/>
    <col min="10" max="12" width="3.5546875" customWidth="1"/>
    <col min="13" max="13" width="0.6640625" style="15" customWidth="1"/>
    <col min="14" max="14" width="3.88671875" style="71" customWidth="1"/>
    <col min="15" max="17" width="3.5546875" customWidth="1"/>
    <col min="18" max="18" width="0.6640625" style="15" customWidth="1"/>
    <col min="19" max="19" width="3.88671875" style="71" customWidth="1"/>
    <col min="20" max="22" width="3.5546875" customWidth="1"/>
    <col min="23" max="23" width="0.6640625" style="15" customWidth="1"/>
    <col min="24" max="24" width="3.88671875" style="71" customWidth="1"/>
    <col min="25" max="27" width="3.5546875" customWidth="1"/>
    <col min="28" max="28" width="0.6640625" style="15" customWidth="1"/>
    <col min="29" max="29" width="3.88671875" style="71" customWidth="1"/>
    <col min="30" max="32" width="3.5546875" customWidth="1"/>
    <col min="33" max="33" width="0.6640625" style="15" customWidth="1"/>
    <col min="35" max="35" width="26" customWidth="1"/>
    <col min="36" max="36" width="8" style="12" bestFit="1" customWidth="1"/>
    <col min="37" max="40" width="8" style="12" customWidth="1"/>
    <col min="41" max="41" width="0.88671875" style="15" customWidth="1"/>
    <col min="42" max="42" width="11.88671875" style="3" customWidth="1"/>
    <col min="43" max="44" width="9.109375" style="3"/>
  </cols>
  <sheetData>
    <row r="1" spans="1:46" ht="23.4" x14ac:dyDescent="0.45">
      <c r="A1" s="19"/>
      <c r="B1" s="54" t="s">
        <v>280</v>
      </c>
      <c r="AI1" s="57"/>
      <c r="AJ1" s="9"/>
      <c r="AK1" s="9"/>
      <c r="AL1" s="9"/>
      <c r="AM1" s="9"/>
      <c r="AN1" s="9"/>
      <c r="AO1" s="97"/>
    </row>
    <row r="2" spans="1:46" x14ac:dyDescent="0.3">
      <c r="A2" s="20"/>
      <c r="B2" s="6" t="s">
        <v>125</v>
      </c>
      <c r="AI2" s="6"/>
      <c r="AJ2" s="10"/>
      <c r="AK2" s="10"/>
      <c r="AL2" s="10"/>
      <c r="AM2" s="10"/>
      <c r="AN2" s="10"/>
      <c r="AO2" s="98"/>
    </row>
    <row r="3" spans="1:46" x14ac:dyDescent="0.3">
      <c r="B3" s="45"/>
      <c r="AA3" s="103" t="s">
        <v>263</v>
      </c>
    </row>
    <row r="4" spans="1:46" x14ac:dyDescent="0.3">
      <c r="B4" s="45"/>
      <c r="AA4" s="103"/>
    </row>
    <row r="5" spans="1:46" x14ac:dyDescent="0.3">
      <c r="B5" s="45" t="s">
        <v>246</v>
      </c>
    </row>
    <row r="6" spans="1:46" x14ac:dyDescent="0.3">
      <c r="B6" s="45" t="s">
        <v>150</v>
      </c>
      <c r="D6"/>
      <c r="E6" s="136">
        <f>'All BU ABC Products'!$D$5</f>
        <v>0.88888888888888884</v>
      </c>
      <c r="F6" s="136"/>
      <c r="G6" s="136"/>
      <c r="I6"/>
      <c r="J6" s="136">
        <f>'All BU ABC Products'!$Z$5</f>
        <v>0.86363636363636365</v>
      </c>
      <c r="K6" s="136"/>
      <c r="L6" s="136"/>
      <c r="N6"/>
      <c r="O6" s="136">
        <f>'All BU ABC Products'!$AZ$5</f>
        <v>1</v>
      </c>
      <c r="P6" s="136"/>
      <c r="Q6" s="136"/>
      <c r="S6"/>
      <c r="T6" s="136">
        <f>'All BU ABC Products'!$BL$5</f>
        <v>1</v>
      </c>
      <c r="U6" s="136"/>
      <c r="V6" s="136"/>
      <c r="X6"/>
      <c r="Y6" s="136">
        <f>'All BU ABC Products'!$CJ$5</f>
        <v>1</v>
      </c>
      <c r="Z6" s="136"/>
      <c r="AA6" s="136"/>
      <c r="AC6"/>
      <c r="AD6" s="136">
        <f>'All BU ABC Products'!$CW$5</f>
        <v>1</v>
      </c>
      <c r="AE6" s="136"/>
      <c r="AF6" s="136"/>
      <c r="AS6" s="2"/>
    </row>
    <row r="7" spans="1:46" ht="15.6" x14ac:dyDescent="0.3">
      <c r="A7" s="75"/>
      <c r="B7" s="76"/>
      <c r="C7" s="77"/>
      <c r="D7" s="74" t="s">
        <v>267</v>
      </c>
      <c r="E7" s="78"/>
      <c r="F7" s="78"/>
      <c r="G7" s="78"/>
      <c r="H7" s="77"/>
      <c r="I7" s="74" t="s">
        <v>269</v>
      </c>
      <c r="J7" s="78"/>
      <c r="K7" s="78"/>
      <c r="L7" s="78"/>
      <c r="M7" s="77"/>
      <c r="N7" s="74" t="s">
        <v>271</v>
      </c>
      <c r="O7" s="78"/>
      <c r="P7" s="78"/>
      <c r="Q7" s="78"/>
      <c r="R7" s="77"/>
      <c r="S7" s="74" t="s">
        <v>273</v>
      </c>
      <c r="T7" s="78"/>
      <c r="U7" s="78"/>
      <c r="V7" s="78"/>
      <c r="W7" s="77"/>
      <c r="X7" s="74" t="s">
        <v>275</v>
      </c>
      <c r="Y7" s="78"/>
      <c r="Z7" s="78"/>
      <c r="AA7" s="78"/>
      <c r="AB7" s="77"/>
      <c r="AC7" s="74" t="s">
        <v>277</v>
      </c>
      <c r="AD7" s="78"/>
      <c r="AE7" s="78"/>
      <c r="AF7" s="78"/>
      <c r="AG7" s="77"/>
      <c r="AH7" s="79"/>
      <c r="AT7" s="1"/>
    </row>
    <row r="8" spans="1:46" ht="136.19999999999999" x14ac:dyDescent="0.3">
      <c r="B8" s="68" t="s">
        <v>260</v>
      </c>
      <c r="C8" s="8"/>
      <c r="D8" s="80" t="s">
        <v>251</v>
      </c>
      <c r="E8" s="80" t="s">
        <v>247</v>
      </c>
      <c r="F8" s="80" t="s">
        <v>248</v>
      </c>
      <c r="G8" s="80" t="s">
        <v>249</v>
      </c>
      <c r="H8" s="8"/>
      <c r="I8" s="80" t="s">
        <v>251</v>
      </c>
      <c r="J8" s="80" t="s">
        <v>247</v>
      </c>
      <c r="K8" s="80" t="s">
        <v>248</v>
      </c>
      <c r="L8" s="80" t="s">
        <v>249</v>
      </c>
      <c r="M8" s="8"/>
      <c r="N8" s="80" t="s">
        <v>251</v>
      </c>
      <c r="O8" s="80" t="s">
        <v>247</v>
      </c>
      <c r="P8" s="80" t="s">
        <v>248</v>
      </c>
      <c r="Q8" s="80" t="s">
        <v>249</v>
      </c>
      <c r="R8" s="8"/>
      <c r="S8" s="80" t="s">
        <v>251</v>
      </c>
      <c r="T8" s="80" t="s">
        <v>247</v>
      </c>
      <c r="U8" s="80" t="s">
        <v>248</v>
      </c>
      <c r="V8" s="80" t="s">
        <v>249</v>
      </c>
      <c r="W8" s="8"/>
      <c r="X8" s="80" t="s">
        <v>251</v>
      </c>
      <c r="Y8" s="80" t="s">
        <v>247</v>
      </c>
      <c r="Z8" s="80" t="s">
        <v>248</v>
      </c>
      <c r="AA8" s="80" t="s">
        <v>249</v>
      </c>
      <c r="AB8" s="8"/>
      <c r="AC8" s="80" t="s">
        <v>251</v>
      </c>
      <c r="AD8" s="80" t="s">
        <v>247</v>
      </c>
      <c r="AE8" s="80" t="s">
        <v>248</v>
      </c>
      <c r="AF8" s="80" t="s">
        <v>249</v>
      </c>
      <c r="AG8" s="8"/>
      <c r="AT8" s="1"/>
    </row>
    <row r="9" spans="1:46" ht="15.6" x14ac:dyDescent="0.3">
      <c r="A9" s="35"/>
      <c r="B9" s="8"/>
      <c r="C9" s="8"/>
      <c r="D9" s="72"/>
      <c r="E9" s="8"/>
      <c r="F9" s="8"/>
      <c r="G9" s="8"/>
      <c r="H9" s="8"/>
      <c r="I9" s="72"/>
      <c r="J9" s="8"/>
      <c r="K9" s="8"/>
      <c r="L9" s="8"/>
      <c r="M9" s="8"/>
      <c r="N9" s="72"/>
      <c r="O9" s="8"/>
      <c r="P9" s="8"/>
      <c r="Q9" s="8"/>
      <c r="R9" s="8"/>
      <c r="S9" s="72"/>
      <c r="T9" s="8"/>
      <c r="U9" s="8"/>
      <c r="V9" s="8"/>
      <c r="W9" s="8"/>
      <c r="X9" s="72"/>
      <c r="Y9" s="8"/>
      <c r="Z9" s="8"/>
      <c r="AA9" s="8"/>
      <c r="AB9" s="8"/>
      <c r="AC9" s="72"/>
      <c r="AD9" s="8"/>
      <c r="AE9" s="8"/>
      <c r="AF9" s="8"/>
      <c r="AG9" s="8"/>
      <c r="AT9" s="1"/>
    </row>
    <row r="10" spans="1:46" ht="18" x14ac:dyDescent="0.3">
      <c r="A10" s="23" t="s">
        <v>14</v>
      </c>
      <c r="B10" s="25"/>
      <c r="C10" s="26"/>
      <c r="E10" s="25"/>
      <c r="F10" s="25"/>
      <c r="G10" s="25"/>
      <c r="H10" s="26"/>
      <c r="J10" s="25"/>
      <c r="K10" s="25"/>
      <c r="L10" s="25"/>
      <c r="M10" s="26"/>
      <c r="O10" s="25"/>
      <c r="P10" s="25"/>
      <c r="Q10" s="25"/>
      <c r="R10" s="26"/>
      <c r="T10" s="25"/>
      <c r="U10" s="25"/>
      <c r="V10" s="25"/>
      <c r="W10" s="26"/>
      <c r="Y10" s="25"/>
      <c r="Z10" s="25"/>
      <c r="AA10" s="25"/>
      <c r="AB10" s="26"/>
      <c r="AD10" s="25"/>
      <c r="AE10" s="25"/>
      <c r="AF10" s="25"/>
      <c r="AG10" s="26"/>
      <c r="AH10" s="25"/>
      <c r="AT10" s="1"/>
    </row>
    <row r="11" spans="1:46" ht="15.6" x14ac:dyDescent="0.3">
      <c r="A11" s="37"/>
      <c r="B11" s="38"/>
      <c r="C11" s="18"/>
      <c r="D11" s="73"/>
      <c r="E11" s="38"/>
      <c r="F11" s="38"/>
      <c r="G11" s="38"/>
      <c r="H11" s="18"/>
      <c r="I11" s="73"/>
      <c r="J11" s="38"/>
      <c r="K11" s="38"/>
      <c r="L11" s="38"/>
      <c r="M11" s="18"/>
      <c r="N11" s="73"/>
      <c r="O11" s="38"/>
      <c r="P11" s="38"/>
      <c r="Q11" s="38"/>
      <c r="R11" s="18"/>
      <c r="S11" s="73"/>
      <c r="T11" s="38"/>
      <c r="U11" s="38"/>
      <c r="V11" s="38"/>
      <c r="W11" s="18"/>
      <c r="X11" s="73"/>
      <c r="Y11" s="38"/>
      <c r="Z11" s="38"/>
      <c r="AA11" s="38"/>
      <c r="AB11" s="18"/>
      <c r="AC11" s="73"/>
      <c r="AD11" s="38"/>
      <c r="AE11" s="38"/>
      <c r="AF11" s="38"/>
      <c r="AG11" s="18"/>
      <c r="AH11" s="15"/>
      <c r="AT11" s="1"/>
    </row>
    <row r="12" spans="1:46" ht="15.6" x14ac:dyDescent="0.3">
      <c r="A12" s="21">
        <v>1</v>
      </c>
      <c r="B12" s="17" t="s">
        <v>15</v>
      </c>
      <c r="C12" s="18"/>
      <c r="D12" s="86">
        <f>'PG1'!$D15</f>
        <v>4</v>
      </c>
      <c r="E12" s="33"/>
      <c r="F12" s="33"/>
      <c r="G12" s="33"/>
      <c r="H12" s="87"/>
      <c r="I12" s="86">
        <f>'PG2'!$D15</f>
        <v>4</v>
      </c>
      <c r="J12" s="33"/>
      <c r="K12" s="33"/>
      <c r="L12" s="33"/>
      <c r="M12" s="87"/>
      <c r="N12" s="86">
        <f>'PG3'!$D15</f>
        <v>1</v>
      </c>
      <c r="O12" s="33"/>
      <c r="P12" s="33"/>
      <c r="Q12" s="33"/>
      <c r="R12" s="87"/>
      <c r="S12" s="86">
        <f>'PG4'!$D15</f>
        <v>1</v>
      </c>
      <c r="T12" s="33"/>
      <c r="U12" s="33"/>
      <c r="V12" s="33"/>
      <c r="W12" s="87"/>
      <c r="X12" s="86">
        <f>'PG5'!$D15</f>
        <v>1</v>
      </c>
      <c r="Y12" s="33"/>
      <c r="Z12" s="33"/>
      <c r="AA12" s="33"/>
      <c r="AB12" s="87"/>
      <c r="AC12" s="86">
        <f>'PG6'!$D15</f>
        <v>4</v>
      </c>
      <c r="AD12" s="33"/>
      <c r="AE12" s="33"/>
      <c r="AF12" s="33"/>
      <c r="AG12" s="87"/>
      <c r="AH12" s="16"/>
      <c r="AT12" s="1"/>
    </row>
    <row r="13" spans="1:46" x14ac:dyDescent="0.3">
      <c r="A13" s="21">
        <v>2</v>
      </c>
      <c r="B13" s="17" t="s">
        <v>16</v>
      </c>
      <c r="C13" s="18"/>
      <c r="D13" s="86">
        <f>'PG1'!$D16</f>
        <v>5</v>
      </c>
      <c r="E13" s="33"/>
      <c r="F13" s="33"/>
      <c r="G13" s="33"/>
      <c r="H13" s="87"/>
      <c r="I13" s="86">
        <f>'PG2'!$D16</f>
        <v>4</v>
      </c>
      <c r="J13" s="33"/>
      <c r="K13" s="33"/>
      <c r="L13" s="33"/>
      <c r="M13" s="87"/>
      <c r="N13" s="86">
        <f>'PG3'!$D16</f>
        <v>1</v>
      </c>
      <c r="O13" s="33"/>
      <c r="P13" s="33"/>
      <c r="Q13" s="33"/>
      <c r="R13" s="87"/>
      <c r="S13" s="86">
        <f>'PG4'!$D16</f>
        <v>1</v>
      </c>
      <c r="T13" s="33"/>
      <c r="U13" s="33"/>
      <c r="V13" s="33"/>
      <c r="W13" s="87"/>
      <c r="X13" s="86">
        <f>'PG5'!$D16</f>
        <v>1</v>
      </c>
      <c r="Y13" s="33"/>
      <c r="Z13" s="33"/>
      <c r="AA13" s="33"/>
      <c r="AB13" s="87"/>
      <c r="AC13" s="86">
        <f>'PG6'!$D16</f>
        <v>4</v>
      </c>
      <c r="AD13" s="33"/>
      <c r="AE13" s="33"/>
      <c r="AF13" s="33"/>
      <c r="AG13" s="87"/>
      <c r="AH13" s="16"/>
    </row>
    <row r="14" spans="1:46" x14ac:dyDescent="0.3">
      <c r="A14" s="21">
        <v>3</v>
      </c>
      <c r="B14" s="17" t="s">
        <v>17</v>
      </c>
      <c r="C14" s="18"/>
      <c r="D14" s="86">
        <f>'PG1'!$D17</f>
        <v>4</v>
      </c>
      <c r="E14" s="33"/>
      <c r="F14" s="33"/>
      <c r="G14" s="33"/>
      <c r="H14" s="87"/>
      <c r="I14" s="86">
        <f>'PG2'!$D17</f>
        <v>3</v>
      </c>
      <c r="J14" s="33"/>
      <c r="K14" s="33"/>
      <c r="L14" s="33"/>
      <c r="M14" s="87"/>
      <c r="N14" s="86">
        <f>'PG3'!$D17</f>
        <v>1</v>
      </c>
      <c r="O14" s="33"/>
      <c r="P14" s="33"/>
      <c r="Q14" s="33"/>
      <c r="R14" s="87"/>
      <c r="S14" s="86">
        <f>'PG4'!$D17</f>
        <v>1</v>
      </c>
      <c r="T14" s="33"/>
      <c r="U14" s="33"/>
      <c r="V14" s="33"/>
      <c r="W14" s="87"/>
      <c r="X14" s="86">
        <f>'PG5'!$D17</f>
        <v>1</v>
      </c>
      <c r="Y14" s="33"/>
      <c r="Z14" s="33"/>
      <c r="AA14" s="33"/>
      <c r="AB14" s="87"/>
      <c r="AC14" s="86">
        <f>'PG6'!$D17</f>
        <v>3</v>
      </c>
      <c r="AD14" s="33"/>
      <c r="AE14" s="33"/>
      <c r="AF14" s="33"/>
      <c r="AG14" s="87"/>
      <c r="AH14" s="16"/>
    </row>
    <row r="15" spans="1:46" x14ac:dyDescent="0.3">
      <c r="A15" s="21">
        <v>4</v>
      </c>
      <c r="B15" s="17" t="s">
        <v>18</v>
      </c>
      <c r="C15" s="18"/>
      <c r="D15" s="86">
        <f>'PG1'!$D18</f>
        <v>4</v>
      </c>
      <c r="E15" s="33"/>
      <c r="F15" s="33"/>
      <c r="G15" s="33"/>
      <c r="H15" s="87"/>
      <c r="I15" s="86">
        <f>'PG2'!$D18</f>
        <v>3</v>
      </c>
      <c r="J15" s="33"/>
      <c r="K15" s="33"/>
      <c r="L15" s="33"/>
      <c r="M15" s="87"/>
      <c r="N15" s="86">
        <f>'PG3'!$D18</f>
        <v>1</v>
      </c>
      <c r="O15" s="33"/>
      <c r="P15" s="33"/>
      <c r="Q15" s="33"/>
      <c r="R15" s="87"/>
      <c r="S15" s="86">
        <f>'PG4'!$D18</f>
        <v>1</v>
      </c>
      <c r="T15" s="33"/>
      <c r="U15" s="33"/>
      <c r="V15" s="33"/>
      <c r="W15" s="87"/>
      <c r="X15" s="86">
        <f>'PG5'!$D18</f>
        <v>1</v>
      </c>
      <c r="Y15" s="33"/>
      <c r="Z15" s="33"/>
      <c r="AA15" s="33"/>
      <c r="AB15" s="87"/>
      <c r="AC15" s="86">
        <f>'PG6'!$D18</f>
        <v>3</v>
      </c>
      <c r="AD15" s="33"/>
      <c r="AE15" s="33"/>
      <c r="AF15" s="33"/>
      <c r="AG15" s="87"/>
      <c r="AH15" s="16"/>
    </row>
    <row r="16" spans="1:46" x14ac:dyDescent="0.3">
      <c r="A16" s="21">
        <v>5</v>
      </c>
      <c r="B16" s="17" t="s">
        <v>19</v>
      </c>
      <c r="C16" s="18"/>
      <c r="D16" s="86">
        <f>'PG1'!$D19</f>
        <v>4</v>
      </c>
      <c r="E16" s="33"/>
      <c r="F16" s="33" t="s">
        <v>119</v>
      </c>
      <c r="G16" s="33"/>
      <c r="H16" s="87"/>
      <c r="I16" s="86">
        <f>'PG2'!$D19</f>
        <v>3</v>
      </c>
      <c r="J16" s="33"/>
      <c r="K16" s="33" t="s">
        <v>119</v>
      </c>
      <c r="L16" s="33"/>
      <c r="M16" s="87"/>
      <c r="N16" s="86">
        <f>'PG3'!$D19</f>
        <v>1</v>
      </c>
      <c r="O16" s="33"/>
      <c r="P16" s="33" t="s">
        <v>119</v>
      </c>
      <c r="Q16" s="33"/>
      <c r="R16" s="87"/>
      <c r="S16" s="86">
        <f>'PG4'!$D19</f>
        <v>1</v>
      </c>
      <c r="T16" s="33"/>
      <c r="U16" s="33" t="s">
        <v>119</v>
      </c>
      <c r="V16" s="33"/>
      <c r="W16" s="87"/>
      <c r="X16" s="86">
        <f>'PG5'!$D19</f>
        <v>1</v>
      </c>
      <c r="Y16" s="33"/>
      <c r="Z16" s="33" t="s">
        <v>119</v>
      </c>
      <c r="AA16" s="33"/>
      <c r="AB16" s="87"/>
      <c r="AC16" s="86">
        <f>'PG6'!$D19</f>
        <v>3</v>
      </c>
      <c r="AD16" s="33"/>
      <c r="AE16" s="33" t="s">
        <v>119</v>
      </c>
      <c r="AF16" s="33"/>
      <c r="AG16" s="87"/>
      <c r="AH16" s="16"/>
    </row>
    <row r="17" spans="1:34" x14ac:dyDescent="0.3">
      <c r="A17" s="21">
        <v>6</v>
      </c>
      <c r="B17" s="17" t="s">
        <v>20</v>
      </c>
      <c r="C17" s="18"/>
      <c r="D17" s="86">
        <f>'PG1'!$D20</f>
        <v>3</v>
      </c>
      <c r="E17" s="33"/>
      <c r="F17" s="33"/>
      <c r="G17" s="33"/>
      <c r="H17" s="87"/>
      <c r="I17" s="86">
        <f>'PG2'!$D20</f>
        <v>3</v>
      </c>
      <c r="J17" s="33"/>
      <c r="K17" s="33"/>
      <c r="L17" s="33"/>
      <c r="M17" s="87"/>
      <c r="N17" s="86">
        <f>'PG3'!$D20</f>
        <v>1</v>
      </c>
      <c r="O17" s="33"/>
      <c r="P17" s="33"/>
      <c r="Q17" s="33"/>
      <c r="R17" s="87"/>
      <c r="S17" s="86">
        <f>'PG4'!$D20</f>
        <v>1</v>
      </c>
      <c r="T17" s="33"/>
      <c r="U17" s="33"/>
      <c r="V17" s="33"/>
      <c r="W17" s="87"/>
      <c r="X17" s="86">
        <f>'PG5'!$D20</f>
        <v>1</v>
      </c>
      <c r="Y17" s="33"/>
      <c r="Z17" s="33"/>
      <c r="AA17" s="33"/>
      <c r="AB17" s="87"/>
      <c r="AC17" s="86">
        <f>'PG6'!$D20</f>
        <v>4</v>
      </c>
      <c r="AD17" s="33"/>
      <c r="AE17" s="33"/>
      <c r="AF17" s="33"/>
      <c r="AG17" s="87"/>
      <c r="AH17" s="16"/>
    </row>
    <row r="18" spans="1:34" x14ac:dyDescent="0.3">
      <c r="A18" s="21">
        <v>7</v>
      </c>
      <c r="B18" s="17" t="s">
        <v>21</v>
      </c>
      <c r="C18" s="18"/>
      <c r="D18" s="86">
        <f>'PG1'!$D21</f>
        <v>4</v>
      </c>
      <c r="E18" s="33"/>
      <c r="F18" s="33"/>
      <c r="G18" s="33"/>
      <c r="H18" s="87"/>
      <c r="I18" s="86">
        <f>'PG2'!$D21</f>
        <v>3</v>
      </c>
      <c r="J18" s="33"/>
      <c r="K18" s="33"/>
      <c r="L18" s="33"/>
      <c r="M18" s="87"/>
      <c r="N18" s="86">
        <f>'PG3'!$D21</f>
        <v>1</v>
      </c>
      <c r="O18" s="33"/>
      <c r="P18" s="33"/>
      <c r="Q18" s="33"/>
      <c r="R18" s="87"/>
      <c r="S18" s="86">
        <f>'PG4'!$D21</f>
        <v>1</v>
      </c>
      <c r="T18" s="33"/>
      <c r="U18" s="33"/>
      <c r="V18" s="33"/>
      <c r="W18" s="87"/>
      <c r="X18" s="86">
        <f>'PG5'!$D21</f>
        <v>1</v>
      </c>
      <c r="Y18" s="33"/>
      <c r="Z18" s="33"/>
      <c r="AA18" s="33"/>
      <c r="AB18" s="87"/>
      <c r="AC18" s="86">
        <f>'PG6'!$D21</f>
        <v>4</v>
      </c>
      <c r="AD18" s="33"/>
      <c r="AE18" s="33"/>
      <c r="AF18" s="33"/>
      <c r="AG18" s="87"/>
      <c r="AH18" s="16"/>
    </row>
    <row r="19" spans="1:34" x14ac:dyDescent="0.3">
      <c r="A19" s="21">
        <v>8</v>
      </c>
      <c r="B19" s="17" t="s">
        <v>86</v>
      </c>
      <c r="C19" s="18"/>
      <c r="D19" s="86">
        <f>'PG1'!$D22</f>
        <v>5</v>
      </c>
      <c r="E19" s="33"/>
      <c r="F19" s="33"/>
      <c r="G19" s="33"/>
      <c r="H19" s="87"/>
      <c r="I19" s="86">
        <f>'PG2'!$D22</f>
        <v>3</v>
      </c>
      <c r="J19" s="33"/>
      <c r="K19" s="33"/>
      <c r="L19" s="33"/>
      <c r="M19" s="87"/>
      <c r="N19" s="86">
        <f>'PG3'!$D22</f>
        <v>1</v>
      </c>
      <c r="O19" s="33"/>
      <c r="P19" s="33"/>
      <c r="Q19" s="33"/>
      <c r="R19" s="87"/>
      <c r="S19" s="86">
        <f>'PG4'!$D22</f>
        <v>1</v>
      </c>
      <c r="T19" s="33"/>
      <c r="U19" s="33"/>
      <c r="V19" s="33"/>
      <c r="W19" s="87"/>
      <c r="X19" s="86">
        <f>'PG5'!$D22</f>
        <v>1</v>
      </c>
      <c r="Y19" s="33"/>
      <c r="Z19" s="33"/>
      <c r="AA19" s="33"/>
      <c r="AB19" s="87"/>
      <c r="AC19" s="86">
        <f>'PG6'!$D22</f>
        <v>4</v>
      </c>
      <c r="AD19" s="33"/>
      <c r="AE19" s="33"/>
      <c r="AF19" s="33"/>
      <c r="AG19" s="87"/>
      <c r="AH19" s="16"/>
    </row>
    <row r="20" spans="1:34" x14ac:dyDescent="0.3">
      <c r="A20" s="35"/>
      <c r="B20" s="8"/>
      <c r="C20" s="8"/>
      <c r="D20" s="88"/>
      <c r="E20" s="89"/>
      <c r="F20" s="89"/>
      <c r="G20" s="89"/>
      <c r="H20" s="89"/>
      <c r="I20" s="88"/>
      <c r="J20" s="89"/>
      <c r="K20" s="89"/>
      <c r="L20" s="89"/>
      <c r="M20" s="89"/>
      <c r="N20" s="88"/>
      <c r="O20" s="89"/>
      <c r="P20" s="89"/>
      <c r="Q20" s="89"/>
      <c r="R20" s="89"/>
      <c r="S20" s="88"/>
      <c r="T20" s="89"/>
      <c r="U20" s="89"/>
      <c r="V20" s="89"/>
      <c r="W20" s="89"/>
      <c r="X20" s="88"/>
      <c r="Y20" s="89"/>
      <c r="Z20" s="89"/>
      <c r="AA20" s="89"/>
      <c r="AB20" s="89"/>
      <c r="AC20" s="88"/>
      <c r="AD20" s="89"/>
      <c r="AE20" s="89"/>
      <c r="AF20" s="89"/>
      <c r="AG20" s="89"/>
    </row>
    <row r="21" spans="1:34" ht="18" x14ac:dyDescent="0.3">
      <c r="A21" s="24" t="s">
        <v>22</v>
      </c>
      <c r="B21" s="16"/>
      <c r="C21" s="18"/>
      <c r="D21" s="90"/>
      <c r="E21" s="91"/>
      <c r="F21" s="91"/>
      <c r="G21" s="91"/>
      <c r="H21" s="87"/>
      <c r="I21" s="90"/>
      <c r="J21" s="91"/>
      <c r="K21" s="91"/>
      <c r="L21" s="91"/>
      <c r="M21" s="87"/>
      <c r="N21" s="90"/>
      <c r="O21" s="91"/>
      <c r="P21" s="91"/>
      <c r="Q21" s="91"/>
      <c r="R21" s="87"/>
      <c r="S21" s="90"/>
      <c r="T21" s="91"/>
      <c r="U21" s="91"/>
      <c r="V21" s="91"/>
      <c r="W21" s="87"/>
      <c r="X21" s="90"/>
      <c r="Y21" s="91"/>
      <c r="Z21" s="91"/>
      <c r="AA21" s="91"/>
      <c r="AB21" s="87"/>
      <c r="AC21" s="90"/>
      <c r="AD21" s="91"/>
      <c r="AE21" s="91"/>
      <c r="AF21" s="91"/>
      <c r="AG21" s="87"/>
      <c r="AH21" s="16"/>
    </row>
    <row r="22" spans="1:34" x14ac:dyDescent="0.3">
      <c r="A22" s="22"/>
      <c r="B22" s="14"/>
      <c r="C22" s="18"/>
      <c r="D22" s="92"/>
      <c r="E22" s="93"/>
      <c r="F22" s="93"/>
      <c r="G22" s="93"/>
      <c r="H22" s="87"/>
      <c r="I22" s="92"/>
      <c r="J22" s="93"/>
      <c r="K22" s="93"/>
      <c r="L22" s="93"/>
      <c r="M22" s="87"/>
      <c r="N22" s="92"/>
      <c r="O22" s="93"/>
      <c r="P22" s="93"/>
      <c r="Q22" s="93"/>
      <c r="R22" s="87"/>
      <c r="S22" s="92"/>
      <c r="T22" s="93"/>
      <c r="U22" s="93"/>
      <c r="V22" s="93"/>
      <c r="W22" s="87"/>
      <c r="X22" s="92"/>
      <c r="Y22" s="93"/>
      <c r="Z22" s="93"/>
      <c r="AA22" s="93"/>
      <c r="AB22" s="87"/>
      <c r="AC22" s="92"/>
      <c r="AD22" s="93"/>
      <c r="AE22" s="93"/>
      <c r="AF22" s="93"/>
      <c r="AG22" s="87"/>
      <c r="AH22" s="15"/>
    </row>
    <row r="23" spans="1:34" x14ac:dyDescent="0.3">
      <c r="A23" s="21">
        <v>1</v>
      </c>
      <c r="B23" s="17" t="s">
        <v>222</v>
      </c>
      <c r="C23" s="18"/>
      <c r="D23" s="86">
        <f>'PG1'!$D26</f>
        <v>4</v>
      </c>
      <c r="E23" s="94">
        <f>'All BU ABC Products'!$D11</f>
        <v>1</v>
      </c>
      <c r="F23" s="94">
        <f>'All BU ABC Products'!$E11</f>
        <v>3.375</v>
      </c>
      <c r="G23" s="94">
        <f>'All BU ABC Products'!$F11</f>
        <v>5</v>
      </c>
      <c r="H23" s="87"/>
      <c r="I23" s="86">
        <f>'PG2'!$D26</f>
        <v>4</v>
      </c>
      <c r="J23" s="94">
        <f>'All BU ABC Products'!$Z11</f>
        <v>1</v>
      </c>
      <c r="K23" s="94">
        <f>'All BU ABC Products'!$AA11</f>
        <v>2.8421052631578947</v>
      </c>
      <c r="L23" s="94">
        <f>'All BU ABC Products'!$AB11</f>
        <v>4</v>
      </c>
      <c r="M23" s="87"/>
      <c r="N23" s="86">
        <f>'PG3'!$D26</f>
        <v>1</v>
      </c>
      <c r="O23" s="94">
        <f>'All BU ABC Products'!$AZ11</f>
        <v>1</v>
      </c>
      <c r="P23" s="94">
        <f>'All BU ABC Products'!$BA11</f>
        <v>2.625</v>
      </c>
      <c r="Q23" s="94">
        <f>'All BU ABC Products'!$BB11</f>
        <v>5</v>
      </c>
      <c r="R23" s="87"/>
      <c r="S23" s="86">
        <f>'PG4'!$D26</f>
        <v>1</v>
      </c>
      <c r="T23" s="94">
        <f>'All BU ABC Products'!$BL11</f>
        <v>1</v>
      </c>
      <c r="U23" s="94">
        <f>'All BU ABC Products'!$BM11</f>
        <v>2.8</v>
      </c>
      <c r="V23" s="94">
        <f>'All BU ABC Products'!$BN11</f>
        <v>4</v>
      </c>
      <c r="W23" s="87"/>
      <c r="X23" s="86">
        <f>'PG5'!$D26</f>
        <v>1</v>
      </c>
      <c r="Y23" s="94">
        <f>'All BU ABC Products'!$CJ11</f>
        <v>3</v>
      </c>
      <c r="Z23" s="94">
        <f>'All BU ABC Products'!$CK11</f>
        <v>3.8888888888888888</v>
      </c>
      <c r="AA23" s="94">
        <f>'All BU ABC Products'!$CL11</f>
        <v>4</v>
      </c>
      <c r="AB23" s="87"/>
      <c r="AC23" s="86">
        <f>'PG6'!$D26</f>
        <v>4</v>
      </c>
      <c r="AD23" s="94">
        <f>'All BU ABC Products'!$CW11</f>
        <v>3</v>
      </c>
      <c r="AE23" s="94">
        <f>'All BU ABC Products'!$CX11</f>
        <v>4</v>
      </c>
      <c r="AF23" s="94">
        <f>'All BU ABC Products'!$CY11</f>
        <v>5</v>
      </c>
      <c r="AG23" s="87"/>
      <c r="AH23" s="16"/>
    </row>
    <row r="24" spans="1:34" x14ac:dyDescent="0.3">
      <c r="A24" s="21">
        <v>2</v>
      </c>
      <c r="B24" s="17" t="s">
        <v>213</v>
      </c>
      <c r="C24" s="18"/>
      <c r="D24" s="86">
        <f>'PG1'!$D27</f>
        <v>4</v>
      </c>
      <c r="E24" s="94">
        <f>'All BU ABC Products'!$D12</f>
        <v>1</v>
      </c>
      <c r="F24" s="94">
        <f>'All BU ABC Products'!$E12</f>
        <v>2.625</v>
      </c>
      <c r="G24" s="94">
        <f>'All BU ABC Products'!$F12</f>
        <v>4</v>
      </c>
      <c r="H24" s="87"/>
      <c r="I24" s="86">
        <f>'PG2'!$D27</f>
        <v>2</v>
      </c>
      <c r="J24" s="94">
        <f>'All BU ABC Products'!$Z12</f>
        <v>1</v>
      </c>
      <c r="K24" s="94">
        <f>'All BU ABC Products'!$AA12</f>
        <v>2.4736842105263159</v>
      </c>
      <c r="L24" s="94">
        <f>'All BU ABC Products'!$AB12</f>
        <v>5</v>
      </c>
      <c r="M24" s="87"/>
      <c r="N24" s="86">
        <f>'PG3'!$D27</f>
        <v>1</v>
      </c>
      <c r="O24" s="94">
        <f>'All BU ABC Products'!$AZ12</f>
        <v>1</v>
      </c>
      <c r="P24" s="94">
        <f>'All BU ABC Products'!$BA12</f>
        <v>2.5</v>
      </c>
      <c r="Q24" s="94">
        <f>'All BU ABC Products'!$BB12</f>
        <v>4</v>
      </c>
      <c r="R24" s="87"/>
      <c r="S24" s="86">
        <f>'PG4'!$D27</f>
        <v>1</v>
      </c>
      <c r="T24" s="94">
        <f>'All BU ABC Products'!$BL12</f>
        <v>1</v>
      </c>
      <c r="U24" s="94">
        <f>'All BU ABC Products'!$BM12</f>
        <v>2.25</v>
      </c>
      <c r="V24" s="94">
        <f>'All BU ABC Products'!$BN12</f>
        <v>4</v>
      </c>
      <c r="W24" s="87"/>
      <c r="X24" s="86">
        <f>'PG5'!$D27</f>
        <v>1</v>
      </c>
      <c r="Y24" s="94">
        <f>'All BU ABC Products'!$CJ12</f>
        <v>2</v>
      </c>
      <c r="Z24" s="94">
        <f>'All BU ABC Products'!$CK12</f>
        <v>3.2222222222222223</v>
      </c>
      <c r="AA24" s="94">
        <f>'All BU ABC Products'!$CL12</f>
        <v>4</v>
      </c>
      <c r="AB24" s="87"/>
      <c r="AC24" s="86">
        <f>'PG6'!$D27</f>
        <v>3</v>
      </c>
      <c r="AD24" s="94">
        <f>'All BU ABC Products'!$CW12</f>
        <v>2</v>
      </c>
      <c r="AE24" s="94">
        <f>'All BU ABC Products'!$CX12</f>
        <v>3.1666666666666665</v>
      </c>
      <c r="AF24" s="94">
        <f>'All BU ABC Products'!$CY12</f>
        <v>4</v>
      </c>
      <c r="AG24" s="87"/>
      <c r="AH24" s="16"/>
    </row>
    <row r="25" spans="1:34" x14ac:dyDescent="0.3">
      <c r="A25" s="21">
        <v>3</v>
      </c>
      <c r="B25" s="17" t="s">
        <v>153</v>
      </c>
      <c r="C25" s="18"/>
      <c r="D25" s="86">
        <f>'PG1'!$D28</f>
        <v>4</v>
      </c>
      <c r="E25" s="94">
        <f>'All BU ABC Products'!$D13</f>
        <v>1</v>
      </c>
      <c r="F25" s="94">
        <f>'All BU ABC Products'!$E13</f>
        <v>2.625</v>
      </c>
      <c r="G25" s="94">
        <f>'All BU ABC Products'!$F13</f>
        <v>4</v>
      </c>
      <c r="H25" s="87"/>
      <c r="I25" s="86">
        <f>'PG2'!$D28</f>
        <v>3</v>
      </c>
      <c r="J25" s="94">
        <f>'All BU ABC Products'!$Z13</f>
        <v>1</v>
      </c>
      <c r="K25" s="94">
        <f>'All BU ABC Products'!$AA13</f>
        <v>2.4736842105263159</v>
      </c>
      <c r="L25" s="94">
        <f>'All BU ABC Products'!$AB13</f>
        <v>5</v>
      </c>
      <c r="M25" s="87"/>
      <c r="N25" s="86">
        <f>'PG3'!$D28</f>
        <v>1</v>
      </c>
      <c r="O25" s="94">
        <f>'All BU ABC Products'!$AZ13</f>
        <v>2</v>
      </c>
      <c r="P25" s="94">
        <f>'All BU ABC Products'!$BA13</f>
        <v>2.125</v>
      </c>
      <c r="Q25" s="94">
        <f>'All BU ABC Products'!$BB13</f>
        <v>3</v>
      </c>
      <c r="R25" s="87"/>
      <c r="S25" s="86">
        <f>'PG4'!$D28</f>
        <v>1</v>
      </c>
      <c r="T25" s="94">
        <f>'All BU ABC Products'!$BL13</f>
        <v>1</v>
      </c>
      <c r="U25" s="94">
        <f>'All BU ABC Products'!$BM13</f>
        <v>2.2999999999999998</v>
      </c>
      <c r="V25" s="94">
        <f>'All BU ABC Products'!$BN13</f>
        <v>3</v>
      </c>
      <c r="W25" s="87"/>
      <c r="X25" s="86">
        <f>'PG5'!$D28</f>
        <v>1</v>
      </c>
      <c r="Y25" s="94">
        <f>'All BU ABC Products'!$CJ13</f>
        <v>2</v>
      </c>
      <c r="Z25" s="94">
        <f>'All BU ABC Products'!$CK13</f>
        <v>3.1111111111111112</v>
      </c>
      <c r="AA25" s="94">
        <f>'All BU ABC Products'!$CL13</f>
        <v>4</v>
      </c>
      <c r="AB25" s="87"/>
      <c r="AC25" s="86">
        <f>'PG6'!$D28</f>
        <v>3</v>
      </c>
      <c r="AD25" s="94">
        <f>'All BU ABC Products'!$CW13</f>
        <v>2</v>
      </c>
      <c r="AE25" s="94">
        <f>'All BU ABC Products'!$CX13</f>
        <v>3.1111111111111112</v>
      </c>
      <c r="AF25" s="94">
        <f>'All BU ABC Products'!$CY13</f>
        <v>4</v>
      </c>
      <c r="AG25" s="87"/>
      <c r="AH25" s="16"/>
    </row>
    <row r="26" spans="1:34" x14ac:dyDescent="0.3">
      <c r="A26" s="21">
        <v>4</v>
      </c>
      <c r="B26" s="17" t="s">
        <v>166</v>
      </c>
      <c r="C26" s="18"/>
      <c r="D26" s="86">
        <f>'PG1'!$D29</f>
        <v>4</v>
      </c>
      <c r="E26" s="94">
        <f>'All BU ABC Products'!$D14</f>
        <v>2</v>
      </c>
      <c r="F26" s="94">
        <f>'All BU ABC Products'!$E14</f>
        <v>2.875</v>
      </c>
      <c r="G26" s="94">
        <f>'All BU ABC Products'!$F14</f>
        <v>5</v>
      </c>
      <c r="H26" s="87"/>
      <c r="I26" s="86">
        <f>'PG2'!$D29</f>
        <v>3</v>
      </c>
      <c r="J26" s="94">
        <f>'All BU ABC Products'!$Z14</f>
        <v>0</v>
      </c>
      <c r="K26" s="94">
        <f>'All BU ABC Products'!$AA14</f>
        <v>0</v>
      </c>
      <c r="L26" s="94">
        <f>'All BU ABC Products'!$AB14</f>
        <v>0</v>
      </c>
      <c r="M26" s="87"/>
      <c r="N26" s="86">
        <f>'PG3'!$D29</f>
        <v>1</v>
      </c>
      <c r="O26" s="94">
        <f>'All BU ABC Products'!$AZ14</f>
        <v>2</v>
      </c>
      <c r="P26" s="94">
        <f>'All BU ABC Products'!$BA14</f>
        <v>2.75</v>
      </c>
      <c r="Q26" s="94">
        <f>'All BU ABC Products'!$BB14</f>
        <v>5</v>
      </c>
      <c r="R26" s="87"/>
      <c r="S26" s="86">
        <f>'PG4'!$D29</f>
        <v>1</v>
      </c>
      <c r="T26" s="94">
        <f>'All BU ABC Products'!$BL14</f>
        <v>1</v>
      </c>
      <c r="U26" s="94">
        <f>'All BU ABC Products'!$BM14</f>
        <v>2.9</v>
      </c>
      <c r="V26" s="94">
        <f>'All BU ABC Products'!$BN14</f>
        <v>4</v>
      </c>
      <c r="W26" s="87"/>
      <c r="X26" s="86">
        <f>'PG5'!$D29</f>
        <v>1</v>
      </c>
      <c r="Y26" s="94">
        <f>'All BU ABC Products'!$CJ14</f>
        <v>3</v>
      </c>
      <c r="Z26" s="94">
        <f>'All BU ABC Products'!$CK14</f>
        <v>3.7777777777777777</v>
      </c>
      <c r="AA26" s="94">
        <f>'All BU ABC Products'!$CL14</f>
        <v>4</v>
      </c>
      <c r="AB26" s="87"/>
      <c r="AC26" s="86">
        <f>'PG6'!$D29</f>
        <v>4</v>
      </c>
      <c r="AD26" s="94">
        <f>'All BU ABC Products'!$CW14</f>
        <v>3</v>
      </c>
      <c r="AE26" s="94">
        <f>'All BU ABC Products'!$CX14</f>
        <v>4</v>
      </c>
      <c r="AF26" s="94">
        <f>'All BU ABC Products'!$CY14</f>
        <v>5</v>
      </c>
      <c r="AG26" s="87"/>
      <c r="AH26" s="16"/>
    </row>
    <row r="27" spans="1:34" x14ac:dyDescent="0.3">
      <c r="A27" s="21">
        <v>5</v>
      </c>
      <c r="B27" s="17" t="s">
        <v>23</v>
      </c>
      <c r="C27" s="18"/>
      <c r="D27" s="86">
        <f>'PG1'!$D30</f>
        <v>5</v>
      </c>
      <c r="E27" s="94">
        <f>'All BU ABC Products'!$D15</f>
        <v>1</v>
      </c>
      <c r="F27" s="94">
        <f>'All BU ABC Products'!$E15</f>
        <v>4</v>
      </c>
      <c r="G27" s="94">
        <f>'All BU ABC Products'!$F15</f>
        <v>5</v>
      </c>
      <c r="H27" s="87"/>
      <c r="I27" s="86">
        <f>'PG2'!$D30</f>
        <v>4</v>
      </c>
      <c r="J27" s="94">
        <f>'All BU ABC Products'!$Z15</f>
        <v>1</v>
      </c>
      <c r="K27" s="94">
        <f>'All BU ABC Products'!$AA15</f>
        <v>3.9473684210526314</v>
      </c>
      <c r="L27" s="94">
        <f>'All BU ABC Products'!$AB15</f>
        <v>5</v>
      </c>
      <c r="M27" s="87"/>
      <c r="N27" s="86">
        <f>'PG3'!$D30</f>
        <v>1</v>
      </c>
      <c r="O27" s="94">
        <f>'All BU ABC Products'!$AZ15</f>
        <v>2</v>
      </c>
      <c r="P27" s="94">
        <f>'All BU ABC Products'!$BA15</f>
        <v>3.875</v>
      </c>
      <c r="Q27" s="94">
        <f>'All BU ABC Products'!$BB15</f>
        <v>5</v>
      </c>
      <c r="R27" s="87"/>
      <c r="S27" s="86">
        <f>'PG4'!$D30</f>
        <v>1</v>
      </c>
      <c r="T27" s="94">
        <f>'All BU ABC Products'!$BL15</f>
        <v>1</v>
      </c>
      <c r="U27" s="94">
        <f>'All BU ABC Products'!$BM15</f>
        <v>4.2</v>
      </c>
      <c r="V27" s="94">
        <f>'All BU ABC Products'!$BN15</f>
        <v>5</v>
      </c>
      <c r="W27" s="87"/>
      <c r="X27" s="86">
        <f>'PG5'!$D30</f>
        <v>1</v>
      </c>
      <c r="Y27" s="94">
        <f>'All BU ABC Products'!$CJ15</f>
        <v>2</v>
      </c>
      <c r="Z27" s="94">
        <f>'All BU ABC Products'!$CK15</f>
        <v>3.1111111111111112</v>
      </c>
      <c r="AA27" s="94">
        <f>'All BU ABC Products'!$CL15</f>
        <v>5</v>
      </c>
      <c r="AB27" s="87"/>
      <c r="AC27" s="86">
        <f>'PG6'!$D30</f>
        <v>3</v>
      </c>
      <c r="AD27" s="94">
        <f>'All BU ABC Products'!$CW15</f>
        <v>2</v>
      </c>
      <c r="AE27" s="94">
        <f>'All BU ABC Products'!$CX15</f>
        <v>3.5</v>
      </c>
      <c r="AF27" s="94">
        <f>'All BU ABC Products'!$CY15</f>
        <v>5</v>
      </c>
      <c r="AG27" s="87"/>
      <c r="AH27" s="16"/>
    </row>
    <row r="28" spans="1:34" x14ac:dyDescent="0.3">
      <c r="A28" s="21">
        <v>6</v>
      </c>
      <c r="B28" s="17" t="s">
        <v>168</v>
      </c>
      <c r="C28" s="18"/>
      <c r="D28" s="86">
        <f>'PG1'!$D31</f>
        <v>5</v>
      </c>
      <c r="E28" s="94">
        <f>'All BU ABC Products'!$D16</f>
        <v>1</v>
      </c>
      <c r="F28" s="94">
        <f>'All BU ABC Products'!$E16</f>
        <v>2.6875</v>
      </c>
      <c r="G28" s="94">
        <f>'All BU ABC Products'!$F16</f>
        <v>5</v>
      </c>
      <c r="H28" s="87"/>
      <c r="I28" s="86">
        <f>'PG2'!$D31</f>
        <v>1</v>
      </c>
      <c r="J28" s="94">
        <f>'All BU ABC Products'!$Z16</f>
        <v>1</v>
      </c>
      <c r="K28" s="94">
        <f>'All BU ABC Products'!$AA16</f>
        <v>1.8947368421052631</v>
      </c>
      <c r="L28" s="94">
        <f>'All BU ABC Products'!$AB16</f>
        <v>4</v>
      </c>
      <c r="M28" s="87"/>
      <c r="N28" s="86">
        <f>'PG3'!$D31</f>
        <v>1</v>
      </c>
      <c r="O28" s="94">
        <f>'All BU ABC Products'!$AZ16</f>
        <v>1</v>
      </c>
      <c r="P28" s="94">
        <f>'All BU ABC Products'!$BA16</f>
        <v>1.625</v>
      </c>
      <c r="Q28" s="94">
        <f>'All BU ABC Products'!$BB16</f>
        <v>4</v>
      </c>
      <c r="R28" s="87"/>
      <c r="S28" s="86">
        <f>'PG4'!$D31</f>
        <v>1</v>
      </c>
      <c r="T28" s="94">
        <f>'All BU ABC Products'!$BL16</f>
        <v>1</v>
      </c>
      <c r="U28" s="94">
        <f>'All BU ABC Products'!$BM16</f>
        <v>2.5</v>
      </c>
      <c r="V28" s="94">
        <f>'All BU ABC Products'!$BN16</f>
        <v>4</v>
      </c>
      <c r="W28" s="87"/>
      <c r="X28" s="86">
        <f>'PG5'!$D31</f>
        <v>1</v>
      </c>
      <c r="Y28" s="94">
        <f>'All BU ABC Products'!$CJ16</f>
        <v>2</v>
      </c>
      <c r="Z28" s="94">
        <f>'All BU ABC Products'!$CK16</f>
        <v>2.8888888888888888</v>
      </c>
      <c r="AA28" s="94">
        <f>'All BU ABC Products'!$CL16</f>
        <v>4</v>
      </c>
      <c r="AB28" s="87"/>
      <c r="AC28" s="86">
        <f>'PG6'!$D31</f>
        <v>3</v>
      </c>
      <c r="AD28" s="94">
        <f>'All BU ABC Products'!$CW16</f>
        <v>1</v>
      </c>
      <c r="AE28" s="94">
        <f>'All BU ABC Products'!$CX16</f>
        <v>2.8333333333333335</v>
      </c>
      <c r="AF28" s="94">
        <f>'All BU ABC Products'!$CY16</f>
        <v>3</v>
      </c>
      <c r="AG28" s="87"/>
      <c r="AH28" s="16"/>
    </row>
    <row r="29" spans="1:34" x14ac:dyDescent="0.3">
      <c r="A29" s="21">
        <v>7</v>
      </c>
      <c r="B29" s="17" t="s">
        <v>169</v>
      </c>
      <c r="C29" s="18"/>
      <c r="D29" s="86">
        <f>'PG1'!$D32</f>
        <v>2</v>
      </c>
      <c r="E29" s="94">
        <f>'All BU ABC Products'!$D17</f>
        <v>1</v>
      </c>
      <c r="F29" s="94">
        <f>'All BU ABC Products'!$E17</f>
        <v>1.375</v>
      </c>
      <c r="G29" s="94">
        <f>'All BU ABC Products'!$F17</f>
        <v>3</v>
      </c>
      <c r="H29" s="87"/>
      <c r="I29" s="86">
        <f>'PG2'!$D32</f>
        <v>2</v>
      </c>
      <c r="J29" s="94">
        <f>'All BU ABC Products'!$Z17</f>
        <v>1</v>
      </c>
      <c r="K29" s="94">
        <f>'All BU ABC Products'!$AA17</f>
        <v>1.736842105263158</v>
      </c>
      <c r="L29" s="94">
        <f>'All BU ABC Products'!$AB17</f>
        <v>5</v>
      </c>
      <c r="M29" s="87"/>
      <c r="N29" s="86">
        <f>'PG3'!$D32</f>
        <v>1</v>
      </c>
      <c r="O29" s="94">
        <f>'All BU ABC Products'!$AZ17</f>
        <v>1</v>
      </c>
      <c r="P29" s="94">
        <f>'All BU ABC Products'!$BA17</f>
        <v>1.625</v>
      </c>
      <c r="Q29" s="94">
        <f>'All BU ABC Products'!$BB17</f>
        <v>3</v>
      </c>
      <c r="R29" s="87"/>
      <c r="S29" s="86">
        <f>'PG4'!$D32</f>
        <v>1</v>
      </c>
      <c r="T29" s="94">
        <f>'All BU ABC Products'!$BL17</f>
        <v>1</v>
      </c>
      <c r="U29" s="94">
        <f>'All BU ABC Products'!$BM17</f>
        <v>2.5</v>
      </c>
      <c r="V29" s="94">
        <f>'All BU ABC Products'!$BN17</f>
        <v>4</v>
      </c>
      <c r="W29" s="87"/>
      <c r="X29" s="86">
        <f>'PG5'!$D32</f>
        <v>1</v>
      </c>
      <c r="Y29" s="94">
        <f>'All BU ABC Products'!$CJ17</f>
        <v>2</v>
      </c>
      <c r="Z29" s="94">
        <f>'All BU ABC Products'!$CK17</f>
        <v>2.3333333333333335</v>
      </c>
      <c r="AA29" s="94">
        <f>'All BU ABC Products'!$CL17</f>
        <v>4</v>
      </c>
      <c r="AB29" s="87"/>
      <c r="AC29" s="86">
        <f>'PG6'!$D32</f>
        <v>2</v>
      </c>
      <c r="AD29" s="94">
        <f>'All BU ABC Products'!$CW17</f>
        <v>1</v>
      </c>
      <c r="AE29" s="94">
        <f>'All BU ABC Products'!$CX17</f>
        <v>2.6111111111111112</v>
      </c>
      <c r="AF29" s="94">
        <f>'All BU ABC Products'!$CY17</f>
        <v>4</v>
      </c>
      <c r="AG29" s="87"/>
      <c r="AH29" s="16"/>
    </row>
    <row r="30" spans="1:34" x14ac:dyDescent="0.3">
      <c r="A30" s="21">
        <v>8</v>
      </c>
      <c r="B30" s="17" t="s">
        <v>24</v>
      </c>
      <c r="C30" s="18"/>
      <c r="D30" s="86">
        <f>'PG1'!$D33</f>
        <v>5</v>
      </c>
      <c r="E30" s="94">
        <f>'All BU ABC Products'!$D18</f>
        <v>1</v>
      </c>
      <c r="F30" s="94">
        <f>'All BU ABC Products'!$E18</f>
        <v>2.4375</v>
      </c>
      <c r="G30" s="94">
        <f>'All BU ABC Products'!$F18</f>
        <v>4</v>
      </c>
      <c r="H30" s="87"/>
      <c r="I30" s="86">
        <f>'PG2'!$D33</f>
        <v>3</v>
      </c>
      <c r="J30" s="94">
        <f>'All BU ABC Products'!$Z18</f>
        <v>1</v>
      </c>
      <c r="K30" s="94">
        <f>'All BU ABC Products'!$AA18</f>
        <v>2.4736842105263159</v>
      </c>
      <c r="L30" s="94">
        <f>'All BU ABC Products'!$AB18</f>
        <v>5</v>
      </c>
      <c r="M30" s="87"/>
      <c r="N30" s="86">
        <f>'PG3'!$D33</f>
        <v>1</v>
      </c>
      <c r="O30" s="94">
        <f>'All BU ABC Products'!$AZ18</f>
        <v>2</v>
      </c>
      <c r="P30" s="94">
        <f>'All BU ABC Products'!$BA18</f>
        <v>2.625</v>
      </c>
      <c r="Q30" s="94">
        <f>'All BU ABC Products'!$BB18</f>
        <v>4</v>
      </c>
      <c r="R30" s="87"/>
      <c r="S30" s="86">
        <f>'PG4'!$D33</f>
        <v>1</v>
      </c>
      <c r="T30" s="94">
        <f>'All BU ABC Products'!$BL18</f>
        <v>1</v>
      </c>
      <c r="U30" s="94">
        <f>'All BU ABC Products'!$BM18</f>
        <v>2.0499999999999998</v>
      </c>
      <c r="V30" s="94">
        <f>'All BU ABC Products'!$BN18</f>
        <v>4</v>
      </c>
      <c r="W30" s="87"/>
      <c r="X30" s="86">
        <f>'PG5'!$D33</f>
        <v>1</v>
      </c>
      <c r="Y30" s="94">
        <f>'All BU ABC Products'!$CJ18</f>
        <v>3</v>
      </c>
      <c r="Z30" s="94">
        <f>'All BU ABC Products'!$CK18</f>
        <v>3.7777777777777777</v>
      </c>
      <c r="AA30" s="94">
        <f>'All BU ABC Products'!$CL18</f>
        <v>4</v>
      </c>
      <c r="AB30" s="87"/>
      <c r="AC30" s="86">
        <f>'PG6'!$D33</f>
        <v>4</v>
      </c>
      <c r="AD30" s="94">
        <f>'All BU ABC Products'!$CW18</f>
        <v>4</v>
      </c>
      <c r="AE30" s="94">
        <f>'All BU ABC Products'!$CX18</f>
        <v>4</v>
      </c>
      <c r="AF30" s="94">
        <f>'All BU ABC Products'!$CY18</f>
        <v>4</v>
      </c>
      <c r="AG30" s="87"/>
      <c r="AH30" s="16"/>
    </row>
    <row r="31" spans="1:34" x14ac:dyDescent="0.3">
      <c r="A31" s="21">
        <v>9</v>
      </c>
      <c r="B31" s="17" t="s">
        <v>25</v>
      </c>
      <c r="C31" s="18"/>
      <c r="D31" s="86">
        <f>'PG1'!$D34</f>
        <v>5</v>
      </c>
      <c r="E31" s="94">
        <f>'All BU ABC Products'!$D19</f>
        <v>3</v>
      </c>
      <c r="F31" s="94">
        <f>'All BU ABC Products'!$E19</f>
        <v>4.6875</v>
      </c>
      <c r="G31" s="94">
        <f>'All BU ABC Products'!$F19</f>
        <v>5</v>
      </c>
      <c r="H31" s="87"/>
      <c r="I31" s="86">
        <f>'PG2'!$D34</f>
        <v>5</v>
      </c>
      <c r="J31" s="94">
        <f>'All BU ABC Products'!$Z19</f>
        <v>2</v>
      </c>
      <c r="K31" s="94">
        <f>'All BU ABC Products'!$AA19</f>
        <v>4.2631578947368425</v>
      </c>
      <c r="L31" s="94">
        <f>'All BU ABC Products'!$AB19</f>
        <v>5</v>
      </c>
      <c r="M31" s="87"/>
      <c r="N31" s="86">
        <f>'PG3'!$D34</f>
        <v>1</v>
      </c>
      <c r="O31" s="94">
        <f>'All BU ABC Products'!$AZ19</f>
        <v>4</v>
      </c>
      <c r="P31" s="94">
        <f>'All BU ABC Products'!$BA19</f>
        <v>4.875</v>
      </c>
      <c r="Q31" s="94">
        <f>'All BU ABC Products'!$BB19</f>
        <v>5</v>
      </c>
      <c r="R31" s="87"/>
      <c r="S31" s="86">
        <f>'PG4'!$D34</f>
        <v>1</v>
      </c>
      <c r="T31" s="94">
        <f>'All BU ABC Products'!$BL19</f>
        <v>3</v>
      </c>
      <c r="U31" s="94">
        <f>'All BU ABC Products'!$BM19</f>
        <v>4</v>
      </c>
      <c r="V31" s="94">
        <f>'All BU ABC Products'!$BN19</f>
        <v>5</v>
      </c>
      <c r="W31" s="87"/>
      <c r="X31" s="86">
        <f>'PG5'!$D34</f>
        <v>1</v>
      </c>
      <c r="Y31" s="94">
        <f>'All BU ABC Products'!$CJ19</f>
        <v>2</v>
      </c>
      <c r="Z31" s="94">
        <f>'All BU ABC Products'!$CK19</f>
        <v>3.3333333333333335</v>
      </c>
      <c r="AA31" s="94">
        <f>'All BU ABC Products'!$CL19</f>
        <v>5</v>
      </c>
      <c r="AB31" s="87"/>
      <c r="AC31" s="86">
        <f>'PG6'!$D34</f>
        <v>3</v>
      </c>
      <c r="AD31" s="94">
        <f>'All BU ABC Products'!$CW19</f>
        <v>2</v>
      </c>
      <c r="AE31" s="94">
        <f>'All BU ABC Products'!$CX19</f>
        <v>2.6111111111111112</v>
      </c>
      <c r="AF31" s="94">
        <f>'All BU ABC Products'!$CY19</f>
        <v>5</v>
      </c>
      <c r="AG31" s="87"/>
      <c r="AH31" s="16"/>
    </row>
    <row r="32" spans="1:34" x14ac:dyDescent="0.3">
      <c r="A32" s="21">
        <v>10</v>
      </c>
      <c r="B32" s="17" t="s">
        <v>26</v>
      </c>
      <c r="C32" s="18"/>
      <c r="D32" s="86">
        <f>'PG1'!$D35</f>
        <v>4</v>
      </c>
      <c r="E32" s="94">
        <f>'All BU ABC Products'!$D20</f>
        <v>2</v>
      </c>
      <c r="F32" s="94">
        <f>'All BU ABC Products'!$E20</f>
        <v>3.1875</v>
      </c>
      <c r="G32" s="94">
        <f>'All BU ABC Products'!$F20</f>
        <v>5</v>
      </c>
      <c r="H32" s="87"/>
      <c r="I32" s="86">
        <f>'PG2'!$D35</f>
        <v>2</v>
      </c>
      <c r="J32" s="94">
        <f>'All BU ABC Products'!$Z20</f>
        <v>2</v>
      </c>
      <c r="K32" s="94">
        <f>'All BU ABC Products'!$AA20</f>
        <v>2.9473684210526314</v>
      </c>
      <c r="L32" s="94">
        <f>'All BU ABC Products'!$AB20</f>
        <v>5</v>
      </c>
      <c r="M32" s="87"/>
      <c r="N32" s="86">
        <f>'PG3'!$D35</f>
        <v>1</v>
      </c>
      <c r="O32" s="94">
        <f>'All BU ABC Products'!$AZ20</f>
        <v>1</v>
      </c>
      <c r="P32" s="94">
        <f>'All BU ABC Products'!$BA20</f>
        <v>2.75</v>
      </c>
      <c r="Q32" s="94">
        <f>'All BU ABC Products'!$BB20</f>
        <v>4</v>
      </c>
      <c r="R32" s="87"/>
      <c r="S32" s="86">
        <f>'PG4'!$D35</f>
        <v>1</v>
      </c>
      <c r="T32" s="94">
        <f>'All BU ABC Products'!$BL20</f>
        <v>1</v>
      </c>
      <c r="U32" s="94">
        <f>'All BU ABC Products'!$BM20</f>
        <v>2.6</v>
      </c>
      <c r="V32" s="94">
        <f>'All BU ABC Products'!$BN20</f>
        <v>4</v>
      </c>
      <c r="W32" s="87"/>
      <c r="X32" s="86">
        <f>'PG5'!$D35</f>
        <v>1</v>
      </c>
      <c r="Y32" s="94">
        <f>'All BU ABC Products'!$CJ20</f>
        <v>3</v>
      </c>
      <c r="Z32" s="94">
        <f>'All BU ABC Products'!$CK20</f>
        <v>3.1111111111111112</v>
      </c>
      <c r="AA32" s="94">
        <f>'All BU ABC Products'!$CL20</f>
        <v>4</v>
      </c>
      <c r="AB32" s="87"/>
      <c r="AC32" s="86">
        <f>'PG6'!$D35</f>
        <v>4</v>
      </c>
      <c r="AD32" s="94">
        <f>'All BU ABC Products'!$CW20</f>
        <v>3</v>
      </c>
      <c r="AE32" s="94">
        <f>'All BU ABC Products'!$CX20</f>
        <v>3.6666666666666665</v>
      </c>
      <c r="AF32" s="94">
        <f>'All BU ABC Products'!$CY20</f>
        <v>4</v>
      </c>
      <c r="AG32" s="87"/>
      <c r="AH32" s="16"/>
    </row>
    <row r="33" spans="1:44" x14ac:dyDescent="0.3">
      <c r="A33" s="21">
        <v>11</v>
      </c>
      <c r="B33" s="17" t="s">
        <v>27</v>
      </c>
      <c r="C33" s="18"/>
      <c r="D33" s="86">
        <f>'PG1'!$D36</f>
        <v>4</v>
      </c>
      <c r="E33" s="94">
        <f>'All BU ABC Products'!$D21</f>
        <v>2</v>
      </c>
      <c r="F33" s="94">
        <f>'All BU ABC Products'!$E21</f>
        <v>3.25</v>
      </c>
      <c r="G33" s="94">
        <f>'All BU ABC Products'!$F21</f>
        <v>4</v>
      </c>
      <c r="H33" s="87"/>
      <c r="I33" s="86">
        <f>'PG2'!$D36</f>
        <v>3</v>
      </c>
      <c r="J33" s="94">
        <f>'All BU ABC Products'!$Z21</f>
        <v>2</v>
      </c>
      <c r="K33" s="94">
        <f>'All BU ABC Products'!$AA21</f>
        <v>3.4210526315789473</v>
      </c>
      <c r="L33" s="94">
        <f>'All BU ABC Products'!$AB21</f>
        <v>5</v>
      </c>
      <c r="M33" s="87"/>
      <c r="N33" s="86">
        <f>'PG3'!$D36</f>
        <v>1</v>
      </c>
      <c r="O33" s="94">
        <f>'All BU ABC Products'!$AZ21</f>
        <v>3</v>
      </c>
      <c r="P33" s="94">
        <f>'All BU ABC Products'!$BA21</f>
        <v>3.25</v>
      </c>
      <c r="Q33" s="94">
        <f>'All BU ABC Products'!$BB21</f>
        <v>4</v>
      </c>
      <c r="R33" s="87"/>
      <c r="S33" s="86">
        <f>'PG4'!$D36</f>
        <v>1</v>
      </c>
      <c r="T33" s="94">
        <f>'All BU ABC Products'!$BL21</f>
        <v>2</v>
      </c>
      <c r="U33" s="94">
        <f>'All BU ABC Products'!$BM21</f>
        <v>3.55</v>
      </c>
      <c r="V33" s="94">
        <f>'All BU ABC Products'!$BN21</f>
        <v>4</v>
      </c>
      <c r="W33" s="87"/>
      <c r="X33" s="86">
        <f>'PG5'!$D36</f>
        <v>1</v>
      </c>
      <c r="Y33" s="94">
        <f>'All BU ABC Products'!$CJ21</f>
        <v>2</v>
      </c>
      <c r="Z33" s="94">
        <f>'All BU ABC Products'!$CK21</f>
        <v>3</v>
      </c>
      <c r="AA33" s="94">
        <f>'All BU ABC Products'!$CL21</f>
        <v>4</v>
      </c>
      <c r="AB33" s="87"/>
      <c r="AC33" s="86">
        <f>'PG6'!$D36</f>
        <v>3</v>
      </c>
      <c r="AD33" s="94">
        <f>'All BU ABC Products'!$CW21</f>
        <v>2</v>
      </c>
      <c r="AE33" s="94">
        <f>'All BU ABC Products'!$CX21</f>
        <v>3.4444444444444446</v>
      </c>
      <c r="AF33" s="94">
        <f>'All BU ABC Products'!$CY21</f>
        <v>5</v>
      </c>
      <c r="AG33" s="87"/>
      <c r="AH33" s="16"/>
    </row>
    <row r="34" spans="1:44" x14ac:dyDescent="0.3">
      <c r="A34" s="21">
        <v>12</v>
      </c>
      <c r="B34" s="17" t="s">
        <v>28</v>
      </c>
      <c r="C34" s="18"/>
      <c r="D34" s="86">
        <f>'PG1'!$D37</f>
        <v>4</v>
      </c>
      <c r="E34" s="94">
        <f>'All BU ABC Products'!$D22</f>
        <v>1</v>
      </c>
      <c r="F34" s="94">
        <f>'All BU ABC Products'!$E22</f>
        <v>2.875</v>
      </c>
      <c r="G34" s="94">
        <f>'All BU ABC Products'!$F22</f>
        <v>5</v>
      </c>
      <c r="H34" s="87"/>
      <c r="I34" s="86">
        <f>'PG2'!$D37</f>
        <v>5</v>
      </c>
      <c r="J34" s="94">
        <f>'All BU ABC Products'!$Z22</f>
        <v>1</v>
      </c>
      <c r="K34" s="94">
        <f>'All BU ABC Products'!$AA22</f>
        <v>3.6315789473684212</v>
      </c>
      <c r="L34" s="94">
        <f>'All BU ABC Products'!$AB22</f>
        <v>5</v>
      </c>
      <c r="M34" s="87"/>
      <c r="N34" s="86">
        <f>'PG3'!$D37</f>
        <v>1</v>
      </c>
      <c r="O34" s="94">
        <f>'All BU ABC Products'!$AZ22</f>
        <v>1</v>
      </c>
      <c r="P34" s="94">
        <f>'All BU ABC Products'!$BA22</f>
        <v>3.75</v>
      </c>
      <c r="Q34" s="94">
        <f>'All BU ABC Products'!$BB22</f>
        <v>5</v>
      </c>
      <c r="R34" s="87"/>
      <c r="S34" s="86">
        <f>'PG4'!$D37</f>
        <v>1</v>
      </c>
      <c r="T34" s="94">
        <f>'All BU ABC Products'!$BL22</f>
        <v>1</v>
      </c>
      <c r="U34" s="94">
        <f>'All BU ABC Products'!$BM22</f>
        <v>2.5499999999999998</v>
      </c>
      <c r="V34" s="94">
        <f>'All BU ABC Products'!$BN22</f>
        <v>5</v>
      </c>
      <c r="W34" s="87"/>
      <c r="X34" s="86">
        <f>'PG5'!$D37</f>
        <v>1</v>
      </c>
      <c r="Y34" s="94">
        <f>'All BU ABC Products'!$CJ22</f>
        <v>2</v>
      </c>
      <c r="Z34" s="94">
        <f>'All BU ABC Products'!$CK22</f>
        <v>4.4444444444444446</v>
      </c>
      <c r="AA34" s="94">
        <f>'All BU ABC Products'!$CL22</f>
        <v>5</v>
      </c>
      <c r="AB34" s="87"/>
      <c r="AC34" s="86">
        <f>'PG6'!$D37</f>
        <v>5</v>
      </c>
      <c r="AD34" s="94">
        <f>'All BU ABC Products'!$CW22</f>
        <v>5</v>
      </c>
      <c r="AE34" s="94">
        <f>'All BU ABC Products'!$CX22</f>
        <v>5</v>
      </c>
      <c r="AF34" s="94">
        <f>'All BU ABC Products'!$CY22</f>
        <v>5</v>
      </c>
      <c r="AG34" s="87"/>
      <c r="AH34" s="16"/>
    </row>
    <row r="35" spans="1:44" x14ac:dyDescent="0.3">
      <c r="A35" s="35"/>
      <c r="B35" s="8"/>
      <c r="C35" s="8"/>
      <c r="D35" s="88"/>
      <c r="E35" s="89"/>
      <c r="F35" s="89"/>
      <c r="G35" s="89"/>
      <c r="H35" s="89"/>
      <c r="I35" s="88"/>
      <c r="J35" s="89"/>
      <c r="K35" s="89"/>
      <c r="L35" s="89"/>
      <c r="M35" s="89"/>
      <c r="N35" s="88"/>
      <c r="O35" s="89"/>
      <c r="P35" s="89"/>
      <c r="Q35" s="89"/>
      <c r="R35" s="89"/>
      <c r="S35" s="88"/>
      <c r="T35" s="89"/>
      <c r="U35" s="89"/>
      <c r="V35" s="89"/>
      <c r="W35" s="89"/>
      <c r="X35" s="88"/>
      <c r="Y35" s="89"/>
      <c r="Z35" s="89"/>
      <c r="AA35" s="89"/>
      <c r="AB35" s="89"/>
      <c r="AC35" s="88"/>
      <c r="AD35" s="89"/>
      <c r="AE35" s="89"/>
      <c r="AF35" s="89"/>
      <c r="AG35" s="89"/>
    </row>
    <row r="36" spans="1:44" x14ac:dyDescent="0.3">
      <c r="A36" s="33"/>
      <c r="B36" s="34" t="s">
        <v>256</v>
      </c>
      <c r="C36" s="18"/>
      <c r="D36" s="86">
        <f>SUM(D12:D19)</f>
        <v>33</v>
      </c>
      <c r="E36" s="90"/>
      <c r="F36" s="90"/>
      <c r="G36" s="90"/>
      <c r="H36" s="87"/>
      <c r="I36" s="86">
        <f>SUM(I12:I19)</f>
        <v>26</v>
      </c>
      <c r="J36" s="90"/>
      <c r="K36" s="90"/>
      <c r="L36" s="90"/>
      <c r="M36" s="87"/>
      <c r="N36" s="86">
        <f>SUM(N12:N19)</f>
        <v>8</v>
      </c>
      <c r="O36" s="90"/>
      <c r="P36" s="90"/>
      <c r="Q36" s="90"/>
      <c r="R36" s="87"/>
      <c r="S36" s="86">
        <f>SUM(S12:S19)</f>
        <v>8</v>
      </c>
      <c r="T36" s="90"/>
      <c r="U36" s="90"/>
      <c r="V36" s="90"/>
      <c r="W36" s="87"/>
      <c r="X36" s="86">
        <f>SUM(X12:X19)</f>
        <v>8</v>
      </c>
      <c r="Y36" s="90"/>
      <c r="Z36" s="90"/>
      <c r="AA36" s="90"/>
      <c r="AB36" s="87"/>
      <c r="AC36" s="86">
        <f>SUM(AC12:AC19)</f>
        <v>29</v>
      </c>
      <c r="AD36" s="90"/>
      <c r="AE36" s="90"/>
      <c r="AF36" s="90"/>
      <c r="AG36" s="87"/>
      <c r="AH36" s="16"/>
    </row>
    <row r="37" spans="1:44" x14ac:dyDescent="0.3">
      <c r="B37" s="34" t="s">
        <v>257</v>
      </c>
      <c r="C37" s="8"/>
      <c r="D37" s="86">
        <f>SUM(D23:D34)</f>
        <v>50</v>
      </c>
      <c r="E37" s="86">
        <f t="shared" ref="E37:F37" si="0">SUM(E23:E34)</f>
        <v>17</v>
      </c>
      <c r="F37" s="86">
        <f t="shared" si="0"/>
        <v>36</v>
      </c>
      <c r="G37" s="86">
        <f>SUM(G23:G34)</f>
        <v>54</v>
      </c>
      <c r="H37" s="89"/>
      <c r="I37" s="86">
        <f>SUM(I23:I34)</f>
        <v>37</v>
      </c>
      <c r="J37" s="86">
        <f t="shared" ref="J37:K37" si="1">SUM(J23:J34)</f>
        <v>14</v>
      </c>
      <c r="K37" s="86">
        <f t="shared" si="1"/>
        <v>32.10526315789474</v>
      </c>
      <c r="L37" s="86">
        <f>SUM(L23:L34)</f>
        <v>53</v>
      </c>
      <c r="M37" s="89"/>
      <c r="N37" s="86">
        <f>SUM(N23:N34)</f>
        <v>12</v>
      </c>
      <c r="O37" s="86">
        <f>SUM(O23:O34)</f>
        <v>21</v>
      </c>
      <c r="P37" s="86">
        <f>SUM(P23:P34)</f>
        <v>34.375</v>
      </c>
      <c r="Q37" s="86">
        <f t="shared" ref="Q37" si="2">SUM(Q23:Q34)</f>
        <v>51</v>
      </c>
      <c r="R37" s="89"/>
      <c r="S37" s="86">
        <f>SUM(S23:S34)</f>
        <v>12</v>
      </c>
      <c r="T37" s="86">
        <f t="shared" ref="T37:V37" si="3">SUM(T23:T34)</f>
        <v>15</v>
      </c>
      <c r="U37" s="86">
        <f t="shared" si="3"/>
        <v>34.200000000000003</v>
      </c>
      <c r="V37" s="86">
        <f t="shared" si="3"/>
        <v>50</v>
      </c>
      <c r="W37" s="89"/>
      <c r="X37" s="86">
        <f>SUM(X23:X34)</f>
        <v>12</v>
      </c>
      <c r="Y37" s="86">
        <f>SUM(Y23:Y34)</f>
        <v>28</v>
      </c>
      <c r="Z37" s="86">
        <f>SUM(Z23:Z34)</f>
        <v>40</v>
      </c>
      <c r="AA37" s="86">
        <f>SUM(AA23:AA34)</f>
        <v>51</v>
      </c>
      <c r="AB37" s="89"/>
      <c r="AC37" s="86">
        <f>SUM(AC23:AC34)</f>
        <v>41</v>
      </c>
      <c r="AD37" s="86">
        <f t="shared" ref="AD37:AF37" si="4">SUM(AD23:AD34)</f>
        <v>30</v>
      </c>
      <c r="AE37" s="86">
        <f t="shared" si="4"/>
        <v>41.944444444444443</v>
      </c>
      <c r="AF37" s="86">
        <f t="shared" si="4"/>
        <v>53</v>
      </c>
      <c r="AG37" s="89"/>
    </row>
    <row r="38" spans="1:44" x14ac:dyDescent="0.3">
      <c r="B38" s="113" t="s">
        <v>259</v>
      </c>
      <c r="C38" s="8"/>
      <c r="D38" s="86">
        <f>COUNTIF(D12:D19,0)</f>
        <v>0</v>
      </c>
      <c r="E38" s="90"/>
      <c r="F38" s="90"/>
      <c r="G38" s="90"/>
      <c r="H38" s="89"/>
      <c r="I38" s="86">
        <f>COUNTIF(I12:I19,0)</f>
        <v>0</v>
      </c>
      <c r="J38" s="90"/>
      <c r="K38" s="90"/>
      <c r="L38" s="90"/>
      <c r="M38" s="89"/>
      <c r="N38" s="86">
        <f>COUNTIF(N12:N19,0)</f>
        <v>0</v>
      </c>
      <c r="O38" s="90"/>
      <c r="P38" s="90"/>
      <c r="Q38" s="90"/>
      <c r="R38" s="89"/>
      <c r="S38" s="86">
        <f>COUNTIF(S12:S19,0)</f>
        <v>0</v>
      </c>
      <c r="T38" s="90"/>
      <c r="U38" s="90"/>
      <c r="V38" s="90"/>
      <c r="W38" s="89"/>
      <c r="X38" s="86">
        <f>COUNTIF(X12:X19,0)</f>
        <v>0</v>
      </c>
      <c r="Y38" s="90"/>
      <c r="Z38" s="90"/>
      <c r="AA38" s="90"/>
      <c r="AB38" s="89"/>
      <c r="AC38" s="86">
        <f>COUNTIF(AC12:AC19,0)</f>
        <v>0</v>
      </c>
      <c r="AD38" s="90"/>
      <c r="AE38" s="90"/>
      <c r="AF38" s="90"/>
      <c r="AG38" s="89"/>
    </row>
    <row r="39" spans="1:44" s="61" customFormat="1" x14ac:dyDescent="0.3">
      <c r="A39" s="33"/>
      <c r="B39" s="113" t="s">
        <v>258</v>
      </c>
      <c r="C39" s="87"/>
      <c r="D39" s="86">
        <f>COUNTIF(D23:D34,0)</f>
        <v>0</v>
      </c>
      <c r="E39" s="86">
        <f>'All BU ABC Products'!D25</f>
        <v>0</v>
      </c>
      <c r="F39" s="86">
        <f>'All BU ABC Products'!E25</f>
        <v>0</v>
      </c>
      <c r="G39" s="86">
        <f>'All BU ABC Products'!F25</f>
        <v>0</v>
      </c>
      <c r="H39" s="87"/>
      <c r="I39" s="86">
        <f>COUNTIF(I12:I34,0)</f>
        <v>0</v>
      </c>
      <c r="J39" s="86">
        <f>'All BU ABC Products'!Z25</f>
        <v>1</v>
      </c>
      <c r="K39" s="86">
        <f>'All BU ABC Products'!AA25</f>
        <v>1</v>
      </c>
      <c r="L39" s="86">
        <f>'All BU ABC Products'!AB25</f>
        <v>1</v>
      </c>
      <c r="M39" s="87"/>
      <c r="N39" s="86">
        <f>COUNTIF(N12:N34,0)</f>
        <v>0</v>
      </c>
      <c r="O39" s="86">
        <f>'All BU ABC Products'!AZ25</f>
        <v>0</v>
      </c>
      <c r="P39" s="86">
        <f>'All BU ABC Products'!BA25</f>
        <v>0</v>
      </c>
      <c r="Q39" s="86">
        <f>'All BU ABC Products'!BB25</f>
        <v>0</v>
      </c>
      <c r="R39" s="87"/>
      <c r="S39" s="86">
        <f>COUNTIF(S12:S34,0)</f>
        <v>0</v>
      </c>
      <c r="T39" s="86">
        <f>'All BU ABC Products'!BL25</f>
        <v>0</v>
      </c>
      <c r="U39" s="86">
        <f>'All BU ABC Products'!BM25</f>
        <v>0</v>
      </c>
      <c r="V39" s="86">
        <f>'All BU ABC Products'!BN25</f>
        <v>0</v>
      </c>
      <c r="W39" s="87"/>
      <c r="X39" s="86">
        <f>COUNTIF(X12:X34,0)</f>
        <v>0</v>
      </c>
      <c r="Y39" s="86">
        <f>'All BU ABC Products'!CJ25</f>
        <v>0</v>
      </c>
      <c r="Z39" s="86">
        <f>'All BU ABC Products'!CK25</f>
        <v>0</v>
      </c>
      <c r="AA39" s="86">
        <f>'All BU ABC Products'!CL25</f>
        <v>0</v>
      </c>
      <c r="AB39" s="87"/>
      <c r="AC39" s="86">
        <f>COUNTIF(AC12:AC34,0)</f>
        <v>0</v>
      </c>
      <c r="AD39" s="86">
        <f>'All BU ABC Products'!CW25</f>
        <v>0</v>
      </c>
      <c r="AE39" s="86">
        <f>'All BU ABC Products'!CX25</f>
        <v>0</v>
      </c>
      <c r="AF39" s="86">
        <f>'All BU ABC Products'!CY25</f>
        <v>0</v>
      </c>
      <c r="AG39" s="87"/>
      <c r="AH39" s="91"/>
      <c r="AJ39" s="114"/>
      <c r="AK39" s="114"/>
      <c r="AL39" s="114"/>
      <c r="AM39" s="114"/>
      <c r="AN39" s="114"/>
      <c r="AO39" s="115"/>
      <c r="AP39" s="116"/>
      <c r="AQ39" s="116"/>
      <c r="AR39" s="116"/>
    </row>
    <row r="40" spans="1:44" x14ac:dyDescent="0.3">
      <c r="B40" s="17" t="s">
        <v>255</v>
      </c>
      <c r="C40" s="8"/>
      <c r="D40" s="129">
        <f>IF((D38+D39)=20,0,(D36+D37)/(20-(D38+D39)))</f>
        <v>4.1500000000000004</v>
      </c>
      <c r="E40" s="129">
        <f>IF((D38+E39)=20,0,(D36+E37)/(20-(D38+E39)))</f>
        <v>2.5</v>
      </c>
      <c r="F40" s="129">
        <f>IF((D38+F39)=20,0,(D36+F37)/(20-(D38+F39)))</f>
        <v>3.45</v>
      </c>
      <c r="G40" s="129">
        <f>IF((D38+G39)=20,0,(D36+G37)/(20-(D38+G39)))</f>
        <v>4.3499999999999996</v>
      </c>
      <c r="H40" s="95"/>
      <c r="I40" s="129">
        <f>IF((I38+I39)=20,0,(I36+I37)/(20-(I38+I39)))</f>
        <v>3.15</v>
      </c>
      <c r="J40" s="129">
        <f>IF((I38+J39)=20,0,(I36+J37)/(20-(I38+J39)))</f>
        <v>2.1052631578947367</v>
      </c>
      <c r="K40" s="129">
        <f>IF((I38+K39)=20,0,(I36+K37)/(20-(I38+K39)))</f>
        <v>3.0581717451523547</v>
      </c>
      <c r="L40" s="129">
        <f>IF((I38+L39)=20,0,(I36+L37)/(20-(I38+L39)))</f>
        <v>4.1578947368421053</v>
      </c>
      <c r="M40" s="95"/>
      <c r="N40" s="129">
        <f>IF((N38+N39)=20,0,(N36+N37)/(20-(N38+N39)))</f>
        <v>1</v>
      </c>
      <c r="O40" s="129">
        <f>IF((N38+O39)=20,0,(N36+O37)/(20-(N38+O39)))</f>
        <v>1.45</v>
      </c>
      <c r="P40" s="129">
        <f>IF((N38+P39)=20,0,(N36+P37)/(20-(N38+P39)))</f>
        <v>2.1187499999999999</v>
      </c>
      <c r="Q40" s="129">
        <f>IF((N38+Q39)=20,0,(N36+Q37)/(20-(N38+Q39)))</f>
        <v>2.95</v>
      </c>
      <c r="R40" s="95"/>
      <c r="S40" s="129">
        <f>IF((S38+S39)=20,0,(S36+S37)/(20-(S38+S39)))</f>
        <v>1</v>
      </c>
      <c r="T40" s="129">
        <f>IF((S38+T39)=20,0,(S36+T37)/(20-(S38+T39)))</f>
        <v>1.1499999999999999</v>
      </c>
      <c r="U40" s="129">
        <f>IF((S38+U39)=20,0,(S36+U37)/(20-(S38+U39)))</f>
        <v>2.1100000000000003</v>
      </c>
      <c r="V40" s="129">
        <f>IF((S38+V39)=20,0,(S36+V37)/(20-(S38+V39)))</f>
        <v>2.9</v>
      </c>
      <c r="W40" s="95"/>
      <c r="X40" s="129">
        <f>IF((X38+X39)=20,0,(X36+X37)/(20-(X38+X39)))</f>
        <v>1</v>
      </c>
      <c r="Y40" s="129">
        <f>IF((X38+Y39)=20,0,(X36+Y37)/(20-(X38+Y39)))</f>
        <v>1.8</v>
      </c>
      <c r="Z40" s="129">
        <f>IF((X38+Z39)=20,0,(X36+Z37)/(20-(X38+Z39)))</f>
        <v>2.4</v>
      </c>
      <c r="AA40" s="129">
        <f>IF((X38+AA39)=20,0,(X36+AA37)/(20-(X38+AA39)))</f>
        <v>2.95</v>
      </c>
      <c r="AB40" s="95"/>
      <c r="AC40" s="129">
        <f>IF((AC38+AC39)=20,0,(AC36+AC37)/(20-(AC38+AC39)))</f>
        <v>3.5</v>
      </c>
      <c r="AD40" s="129">
        <f>IF((AC38+AD39)=20,0,(AC36+AD37)/(20-(AC38+AD39)))</f>
        <v>2.95</v>
      </c>
      <c r="AE40" s="129">
        <f>IF((AC38+AE39)=20,0,(AC36+AE37)/(20-(AC38+AE39)))</f>
        <v>3.5472222222222221</v>
      </c>
      <c r="AF40" s="129">
        <f>IF((AC38+AF39)=20,0,(AC36+AF37)/(20-(AC38+AF39)))</f>
        <v>4.0999999999999996</v>
      </c>
      <c r="AG40" s="95"/>
    </row>
    <row r="41" spans="1:44" x14ac:dyDescent="0.3">
      <c r="A41" s="35"/>
      <c r="B41" s="8"/>
      <c r="C41" s="8"/>
      <c r="D41" s="72"/>
      <c r="E41" s="8"/>
      <c r="F41" s="8"/>
      <c r="G41" s="8"/>
      <c r="H41" s="8"/>
      <c r="I41" s="72"/>
      <c r="J41" s="8"/>
      <c r="K41" s="8"/>
      <c r="L41" s="8"/>
      <c r="M41" s="8"/>
      <c r="N41" s="72"/>
      <c r="O41" s="8"/>
      <c r="P41" s="8"/>
      <c r="Q41" s="8"/>
      <c r="R41" s="8"/>
      <c r="S41" s="72"/>
      <c r="T41" s="8"/>
      <c r="U41" s="8"/>
      <c r="V41" s="8"/>
      <c r="W41" s="8"/>
      <c r="X41" s="72"/>
      <c r="Y41" s="8"/>
      <c r="Z41" s="8"/>
      <c r="AA41" s="8"/>
      <c r="AB41" s="8"/>
      <c r="AC41" s="72"/>
      <c r="AD41" s="8"/>
      <c r="AE41" s="8"/>
      <c r="AF41" s="8"/>
      <c r="AG41" s="8"/>
    </row>
    <row r="43" spans="1:44" x14ac:dyDescent="0.3">
      <c r="D43" s="117"/>
    </row>
    <row r="45" spans="1:44" s="8" customFormat="1" x14ac:dyDescent="0.3">
      <c r="A45" s="35"/>
      <c r="D45" s="72"/>
      <c r="I45" s="72"/>
      <c r="N45" s="72"/>
      <c r="S45" s="72"/>
      <c r="X45" s="72"/>
      <c r="AC45" s="72"/>
      <c r="AJ45" s="118"/>
      <c r="AK45" s="118"/>
      <c r="AL45" s="118"/>
      <c r="AM45" s="118"/>
      <c r="AN45" s="118"/>
      <c r="AP45" s="119"/>
      <c r="AQ45" s="119"/>
      <c r="AR45" s="119"/>
    </row>
    <row r="47" spans="1:44" x14ac:dyDescent="0.3">
      <c r="AN47" s="112" t="s">
        <v>252</v>
      </c>
    </row>
    <row r="48" spans="1:44" x14ac:dyDescent="0.3">
      <c r="AI48" s="2" t="s">
        <v>250</v>
      </c>
    </row>
    <row r="49" spans="35:44" x14ac:dyDescent="0.3">
      <c r="AI49" s="120" t="s">
        <v>6</v>
      </c>
      <c r="AJ49" s="121" t="s">
        <v>9</v>
      </c>
      <c r="AK49" s="121" t="s">
        <v>10</v>
      </c>
      <c r="AL49" s="121" t="s">
        <v>11</v>
      </c>
      <c r="AM49" s="121" t="s">
        <v>12</v>
      </c>
      <c r="AN49" s="121" t="s">
        <v>13</v>
      </c>
      <c r="AO49" s="120"/>
      <c r="AP49" s="122" t="s">
        <v>7</v>
      </c>
      <c r="AQ49" s="122" t="s">
        <v>5</v>
      </c>
      <c r="AR49" s="122" t="s">
        <v>8</v>
      </c>
    </row>
    <row r="50" spans="35:44" ht="15.6" x14ac:dyDescent="0.3">
      <c r="AI50" s="1" t="s">
        <v>282</v>
      </c>
      <c r="AJ50" s="11"/>
      <c r="AK50" s="46">
        <f>AQ50</f>
        <v>3.45</v>
      </c>
      <c r="AL50" s="46">
        <f>AR50</f>
        <v>4.3499999999999996</v>
      </c>
      <c r="AM50" s="46">
        <f>AP50</f>
        <v>2.5</v>
      </c>
      <c r="AN50" s="46">
        <f>AQ50</f>
        <v>3.45</v>
      </c>
      <c r="AO50" s="7"/>
      <c r="AP50" s="55">
        <f>E$40</f>
        <v>2.5</v>
      </c>
      <c r="AQ50" s="55">
        <f>F$40</f>
        <v>3.45</v>
      </c>
      <c r="AR50" s="55">
        <f>G$40</f>
        <v>4.3499999999999996</v>
      </c>
    </row>
    <row r="51" spans="35:44" ht="15.6" x14ac:dyDescent="0.3">
      <c r="AI51" s="1" t="s">
        <v>283</v>
      </c>
      <c r="AJ51" s="11"/>
      <c r="AK51" s="46">
        <f t="shared" ref="AK51:AK55" si="5">AQ51</f>
        <v>3.0581717451523547</v>
      </c>
      <c r="AL51" s="46">
        <f t="shared" ref="AL51:AL55" si="6">AR51</f>
        <v>4.1578947368421053</v>
      </c>
      <c r="AM51" s="46">
        <f t="shared" ref="AM51:AM55" si="7">AP51</f>
        <v>2.1052631578947367</v>
      </c>
      <c r="AN51" s="46">
        <f t="shared" ref="AN51:AN55" si="8">AQ51</f>
        <v>3.0581717451523547</v>
      </c>
      <c r="AO51" s="7"/>
      <c r="AP51" s="55">
        <f>J$40</f>
        <v>2.1052631578947367</v>
      </c>
      <c r="AQ51" s="55">
        <f>K$40</f>
        <v>3.0581717451523547</v>
      </c>
      <c r="AR51" s="55">
        <f>L$40</f>
        <v>4.1578947368421053</v>
      </c>
    </row>
    <row r="52" spans="35:44" ht="15.6" x14ac:dyDescent="0.3">
      <c r="AI52" s="1" t="s">
        <v>284</v>
      </c>
      <c r="AJ52" s="11"/>
      <c r="AK52" s="46">
        <f t="shared" si="5"/>
        <v>2.1187499999999999</v>
      </c>
      <c r="AL52" s="46">
        <f t="shared" si="6"/>
        <v>2.95</v>
      </c>
      <c r="AM52" s="46">
        <f t="shared" si="7"/>
        <v>1.45</v>
      </c>
      <c r="AN52" s="46">
        <f t="shared" si="8"/>
        <v>2.1187499999999999</v>
      </c>
      <c r="AO52" s="7"/>
      <c r="AP52" s="55">
        <f>O$40</f>
        <v>1.45</v>
      </c>
      <c r="AQ52" s="55">
        <f>P$40</f>
        <v>2.1187499999999999</v>
      </c>
      <c r="AR52" s="55">
        <f>Q$40</f>
        <v>2.95</v>
      </c>
    </row>
    <row r="53" spans="35:44" ht="15.6" x14ac:dyDescent="0.3">
      <c r="AI53" s="1" t="s">
        <v>285</v>
      </c>
      <c r="AJ53" s="11"/>
      <c r="AK53" s="46">
        <f t="shared" si="5"/>
        <v>2.1100000000000003</v>
      </c>
      <c r="AL53" s="46">
        <f t="shared" si="6"/>
        <v>2.9</v>
      </c>
      <c r="AM53" s="46">
        <f t="shared" si="7"/>
        <v>1.1499999999999999</v>
      </c>
      <c r="AN53" s="46">
        <f t="shared" si="8"/>
        <v>2.1100000000000003</v>
      </c>
      <c r="AO53" s="7"/>
      <c r="AP53" s="55">
        <f>T$40</f>
        <v>1.1499999999999999</v>
      </c>
      <c r="AQ53" s="55">
        <f>U$40</f>
        <v>2.1100000000000003</v>
      </c>
      <c r="AR53" s="55">
        <f>V$40</f>
        <v>2.9</v>
      </c>
    </row>
    <row r="54" spans="35:44" ht="15.6" x14ac:dyDescent="0.3">
      <c r="AI54" s="1" t="s">
        <v>286</v>
      </c>
      <c r="AJ54" s="11"/>
      <c r="AK54" s="46">
        <f t="shared" si="5"/>
        <v>2.8</v>
      </c>
      <c r="AL54" s="46">
        <f t="shared" si="6"/>
        <v>3</v>
      </c>
      <c r="AM54" s="46">
        <f t="shared" si="7"/>
        <v>2</v>
      </c>
      <c r="AN54" s="46">
        <f t="shared" si="8"/>
        <v>2.8</v>
      </c>
      <c r="AO54" s="7"/>
      <c r="AP54" s="4">
        <v>2</v>
      </c>
      <c r="AQ54" s="4">
        <v>2.8</v>
      </c>
      <c r="AR54" s="4">
        <v>3</v>
      </c>
    </row>
    <row r="55" spans="35:44" ht="15.6" x14ac:dyDescent="0.3">
      <c r="AI55" s="13" t="s">
        <v>287</v>
      </c>
      <c r="AJ55" s="11"/>
      <c r="AK55" s="46">
        <f t="shared" si="5"/>
        <v>3.5472222222222221</v>
      </c>
      <c r="AL55" s="46">
        <f t="shared" si="6"/>
        <v>4.0999999999999996</v>
      </c>
      <c r="AM55" s="46">
        <f t="shared" si="7"/>
        <v>2.95</v>
      </c>
      <c r="AN55" s="46">
        <f t="shared" si="8"/>
        <v>3.5472222222222221</v>
      </c>
      <c r="AO55" s="7"/>
      <c r="AP55" s="55">
        <f>AD$40</f>
        <v>2.95</v>
      </c>
      <c r="AQ55" s="55">
        <f>AE$40</f>
        <v>3.5472222222222221</v>
      </c>
      <c r="AR55" s="55">
        <f>AF$40</f>
        <v>4.0999999999999996</v>
      </c>
    </row>
    <row r="79" spans="1:44" s="8" customFormat="1" x14ac:dyDescent="0.3">
      <c r="A79" s="35"/>
      <c r="D79" s="72"/>
      <c r="I79" s="72"/>
      <c r="N79" s="72"/>
      <c r="S79" s="72"/>
      <c r="X79" s="72"/>
      <c r="AC79" s="72"/>
      <c r="AJ79" s="118"/>
      <c r="AK79" s="118"/>
      <c r="AL79" s="118"/>
      <c r="AM79" s="118"/>
      <c r="AN79" s="118"/>
      <c r="AP79" s="119"/>
      <c r="AQ79" s="119"/>
      <c r="AR79" s="119"/>
    </row>
    <row r="81" spans="35:44" x14ac:dyDescent="0.3">
      <c r="AN81" s="112" t="s">
        <v>253</v>
      </c>
    </row>
    <row r="82" spans="35:44" x14ac:dyDescent="0.3">
      <c r="AI82" s="2" t="s">
        <v>288</v>
      </c>
    </row>
    <row r="83" spans="35:44" x14ac:dyDescent="0.3">
      <c r="AI83" s="123" t="s">
        <v>6</v>
      </c>
      <c r="AJ83" s="124" t="s">
        <v>9</v>
      </c>
      <c r="AK83" s="124" t="s">
        <v>10</v>
      </c>
      <c r="AL83" s="124" t="s">
        <v>11</v>
      </c>
      <c r="AM83" s="124" t="s">
        <v>12</v>
      </c>
      <c r="AN83" s="124" t="s">
        <v>13</v>
      </c>
      <c r="AO83" s="123"/>
      <c r="AP83" s="125" t="s">
        <v>7</v>
      </c>
      <c r="AQ83" s="125" t="s">
        <v>5</v>
      </c>
      <c r="AR83" s="125" t="s">
        <v>8</v>
      </c>
    </row>
    <row r="84" spans="35:44" ht="15.6" x14ac:dyDescent="0.3">
      <c r="AI84" s="1" t="s">
        <v>282</v>
      </c>
      <c r="AJ84" s="11"/>
      <c r="AK84" s="46">
        <f>AQ84</f>
        <v>4.1500000000000004</v>
      </c>
      <c r="AL84" s="46">
        <f>AR84</f>
        <v>4.3499999999999996</v>
      </c>
      <c r="AM84" s="46">
        <f>AP84</f>
        <v>2.5</v>
      </c>
      <c r="AN84" s="46">
        <f>AQ84</f>
        <v>4.1500000000000004</v>
      </c>
      <c r="AO84" s="7"/>
      <c r="AP84" s="55">
        <f>E$40</f>
        <v>2.5</v>
      </c>
      <c r="AQ84" s="55">
        <f>D$40</f>
        <v>4.1500000000000004</v>
      </c>
      <c r="AR84" s="55">
        <f>G$40</f>
        <v>4.3499999999999996</v>
      </c>
    </row>
    <row r="85" spans="35:44" ht="15.6" x14ac:dyDescent="0.3">
      <c r="AI85" s="1" t="s">
        <v>283</v>
      </c>
      <c r="AJ85" s="11"/>
      <c r="AK85" s="46">
        <f t="shared" ref="AK85:AK89" si="9">AQ85</f>
        <v>3.15</v>
      </c>
      <c r="AL85" s="46">
        <f t="shared" ref="AL85:AL89" si="10">AR85</f>
        <v>4.1578947368421053</v>
      </c>
      <c r="AM85" s="46">
        <f t="shared" ref="AM85:AM89" si="11">AP85</f>
        <v>2.1052631578947367</v>
      </c>
      <c r="AN85" s="46">
        <f t="shared" ref="AN85:AN89" si="12">AQ85</f>
        <v>3.15</v>
      </c>
      <c r="AO85" s="7"/>
      <c r="AP85" s="55">
        <f>J$40</f>
        <v>2.1052631578947367</v>
      </c>
      <c r="AQ85" s="55">
        <f>I$40</f>
        <v>3.15</v>
      </c>
      <c r="AR85" s="55">
        <f>L$40</f>
        <v>4.1578947368421053</v>
      </c>
    </row>
    <row r="86" spans="35:44" ht="15.6" x14ac:dyDescent="0.3">
      <c r="AI86" s="1" t="s">
        <v>284</v>
      </c>
      <c r="AJ86" s="11"/>
      <c r="AK86" s="46">
        <f t="shared" si="9"/>
        <v>1</v>
      </c>
      <c r="AL86" s="46">
        <f t="shared" si="10"/>
        <v>2.95</v>
      </c>
      <c r="AM86" s="46">
        <f t="shared" si="11"/>
        <v>1.45</v>
      </c>
      <c r="AN86" s="46">
        <f t="shared" si="12"/>
        <v>1</v>
      </c>
      <c r="AO86" s="7"/>
      <c r="AP86" s="55">
        <f>O$40</f>
        <v>1.45</v>
      </c>
      <c r="AQ86" s="55">
        <f>N$40</f>
        <v>1</v>
      </c>
      <c r="AR86" s="55">
        <f>Q$40</f>
        <v>2.95</v>
      </c>
    </row>
    <row r="87" spans="35:44" ht="15.6" x14ac:dyDescent="0.3">
      <c r="AI87" s="1" t="s">
        <v>285</v>
      </c>
      <c r="AJ87" s="11"/>
      <c r="AK87" s="46">
        <f t="shared" si="9"/>
        <v>1</v>
      </c>
      <c r="AL87" s="46">
        <f t="shared" si="10"/>
        <v>2.9</v>
      </c>
      <c r="AM87" s="46">
        <f t="shared" si="11"/>
        <v>1.1499999999999999</v>
      </c>
      <c r="AN87" s="46">
        <f t="shared" si="12"/>
        <v>1</v>
      </c>
      <c r="AO87" s="7"/>
      <c r="AP87" s="55">
        <f>T$40</f>
        <v>1.1499999999999999</v>
      </c>
      <c r="AQ87" s="55">
        <f>S$40</f>
        <v>1</v>
      </c>
      <c r="AR87" s="55">
        <f>V$40</f>
        <v>2.9</v>
      </c>
    </row>
    <row r="88" spans="35:44" ht="15.6" x14ac:dyDescent="0.3">
      <c r="AI88" s="1" t="s">
        <v>286</v>
      </c>
      <c r="AJ88" s="11"/>
      <c r="AK88" s="46">
        <f t="shared" si="9"/>
        <v>1</v>
      </c>
      <c r="AL88" s="46">
        <f t="shared" si="10"/>
        <v>2.4</v>
      </c>
      <c r="AM88" s="46">
        <f t="shared" si="11"/>
        <v>1.8</v>
      </c>
      <c r="AN88" s="46">
        <f t="shared" si="12"/>
        <v>1</v>
      </c>
      <c r="AO88" s="7"/>
      <c r="AP88" s="55">
        <f>Y$40</f>
        <v>1.8</v>
      </c>
      <c r="AQ88" s="55">
        <f>X$40</f>
        <v>1</v>
      </c>
      <c r="AR88" s="55">
        <f>Z$40</f>
        <v>2.4</v>
      </c>
    </row>
    <row r="89" spans="35:44" ht="15.6" x14ac:dyDescent="0.3">
      <c r="AI89" s="13" t="s">
        <v>287</v>
      </c>
      <c r="AJ89" s="11"/>
      <c r="AK89" s="46">
        <f t="shared" si="9"/>
        <v>3.5</v>
      </c>
      <c r="AL89" s="46">
        <f t="shared" si="10"/>
        <v>4.0999999999999996</v>
      </c>
      <c r="AM89" s="46">
        <f t="shared" si="11"/>
        <v>2.95</v>
      </c>
      <c r="AN89" s="46">
        <f t="shared" si="12"/>
        <v>3.5</v>
      </c>
      <c r="AO89" s="7"/>
      <c r="AP89" s="55">
        <f>AD$40</f>
        <v>2.95</v>
      </c>
      <c r="AQ89" s="55">
        <f>AC$40</f>
        <v>3.5</v>
      </c>
      <c r="AR89" s="55">
        <f>AF$40</f>
        <v>4.0999999999999996</v>
      </c>
    </row>
    <row r="113" spans="1:46" s="8" customFormat="1" x14ac:dyDescent="0.3">
      <c r="A113" s="35"/>
      <c r="D113" s="72"/>
      <c r="I113" s="72"/>
      <c r="N113" s="72"/>
      <c r="S113" s="72"/>
      <c r="X113" s="72"/>
      <c r="AC113" s="72"/>
      <c r="AJ113" s="118"/>
      <c r="AK113" s="118"/>
      <c r="AL113" s="118"/>
      <c r="AM113" s="118"/>
      <c r="AN113" s="118"/>
      <c r="AP113" s="119"/>
      <c r="AQ113" s="119"/>
      <c r="AR113" s="119"/>
    </row>
    <row r="115" spans="1:46" x14ac:dyDescent="0.3">
      <c r="AN115" s="112" t="s">
        <v>254</v>
      </c>
    </row>
    <row r="116" spans="1:46" x14ac:dyDescent="0.3">
      <c r="AI116" s="2" t="s">
        <v>147</v>
      </c>
    </row>
    <row r="117" spans="1:46" x14ac:dyDescent="0.3">
      <c r="AI117" s="30" t="s">
        <v>6</v>
      </c>
      <c r="AJ117" s="126" t="s">
        <v>9</v>
      </c>
      <c r="AK117" s="126" t="s">
        <v>10</v>
      </c>
      <c r="AL117" s="126" t="s">
        <v>11</v>
      </c>
      <c r="AM117" s="126" t="s">
        <v>12</v>
      </c>
      <c r="AN117" s="126" t="s">
        <v>13</v>
      </c>
      <c r="AO117" s="30"/>
      <c r="AP117" s="127" t="s">
        <v>7</v>
      </c>
      <c r="AQ117" s="127" t="s">
        <v>5</v>
      </c>
      <c r="AR117" s="127" t="s">
        <v>8</v>
      </c>
      <c r="AS117" s="2"/>
    </row>
    <row r="118" spans="1:46" ht="15.6" x14ac:dyDescent="0.3">
      <c r="AI118" s="1" t="s">
        <v>282</v>
      </c>
      <c r="AJ118" s="11"/>
      <c r="AK118" s="46">
        <f>AQ118</f>
        <v>3.5</v>
      </c>
      <c r="AL118" s="46">
        <f>AR118</f>
        <v>5</v>
      </c>
      <c r="AM118" s="46">
        <f>AP118</f>
        <v>2</v>
      </c>
      <c r="AN118" s="46">
        <f>AQ118</f>
        <v>3.5</v>
      </c>
      <c r="AO118" s="7"/>
      <c r="AP118" s="4">
        <v>2</v>
      </c>
      <c r="AQ118" s="4">
        <v>3.5</v>
      </c>
      <c r="AR118" s="4">
        <v>5</v>
      </c>
      <c r="AT118" s="1" t="s">
        <v>0</v>
      </c>
    </row>
    <row r="119" spans="1:46" s="15" customFormat="1" ht="15.6" x14ac:dyDescent="0.3">
      <c r="A119" s="96"/>
      <c r="D119" s="71"/>
      <c r="I119" s="71"/>
      <c r="N119" s="71"/>
      <c r="S119" s="71"/>
      <c r="X119" s="71"/>
      <c r="AC119" s="71"/>
      <c r="AI119" s="1" t="s">
        <v>283</v>
      </c>
      <c r="AJ119" s="11"/>
      <c r="AK119" s="46">
        <f t="shared" ref="AK119:AK120" si="13">AQ119</f>
        <v>3</v>
      </c>
      <c r="AL119" s="46">
        <f t="shared" ref="AL119:AL120" si="14">AR119</f>
        <v>3.5</v>
      </c>
      <c r="AM119" s="46">
        <f t="shared" ref="AM119:AM120" si="15">AP119</f>
        <v>2.5</v>
      </c>
      <c r="AN119" s="46">
        <f t="shared" ref="AN119:AN120" si="16">AQ119</f>
        <v>3</v>
      </c>
      <c r="AO119" s="7"/>
      <c r="AP119" s="4">
        <v>2.5</v>
      </c>
      <c r="AQ119" s="4">
        <v>3</v>
      </c>
      <c r="AR119" s="4">
        <v>3.5</v>
      </c>
      <c r="AS119"/>
      <c r="AT119" s="1" t="s">
        <v>1</v>
      </c>
    </row>
    <row r="120" spans="1:46" ht="15.6" x14ac:dyDescent="0.3">
      <c r="AI120" s="1" t="s">
        <v>284</v>
      </c>
      <c r="AJ120" s="11"/>
      <c r="AK120" s="46">
        <f t="shared" si="13"/>
        <v>3.5</v>
      </c>
      <c r="AL120" s="46">
        <f t="shared" si="14"/>
        <v>4.5</v>
      </c>
      <c r="AM120" s="46">
        <f t="shared" si="15"/>
        <v>2.5</v>
      </c>
      <c r="AN120" s="46">
        <f t="shared" si="16"/>
        <v>3.5</v>
      </c>
      <c r="AO120" s="7"/>
      <c r="AP120" s="4">
        <v>2.5</v>
      </c>
      <c r="AQ120" s="4">
        <v>3.5</v>
      </c>
      <c r="AR120" s="4">
        <v>4.5</v>
      </c>
      <c r="AT120" s="1" t="s">
        <v>0</v>
      </c>
    </row>
    <row r="121" spans="1:46" ht="15.6" x14ac:dyDescent="0.3">
      <c r="AI121" s="1" t="s">
        <v>285</v>
      </c>
      <c r="AJ121" s="11"/>
      <c r="AK121" s="46">
        <f t="shared" ref="AK121:AK123" si="17">AQ121</f>
        <v>3</v>
      </c>
      <c r="AL121" s="46">
        <f t="shared" ref="AL121:AL123" si="18">AR121</f>
        <v>4.5</v>
      </c>
      <c r="AM121" s="46">
        <f t="shared" ref="AM121:AM123" si="19">AP121</f>
        <v>1.5</v>
      </c>
      <c r="AN121" s="46">
        <f t="shared" ref="AN121:AN123" si="20">AQ121</f>
        <v>3</v>
      </c>
      <c r="AO121" s="7"/>
      <c r="AP121" s="4">
        <v>1.5</v>
      </c>
      <c r="AQ121" s="4">
        <v>3</v>
      </c>
      <c r="AR121" s="4">
        <v>4.5</v>
      </c>
      <c r="AT121" s="1" t="s">
        <v>2</v>
      </c>
    </row>
    <row r="122" spans="1:46" ht="15.6" x14ac:dyDescent="0.3">
      <c r="AI122" s="1" t="s">
        <v>286</v>
      </c>
      <c r="AJ122" s="11"/>
      <c r="AK122" s="46">
        <f t="shared" si="17"/>
        <v>3.8</v>
      </c>
      <c r="AL122" s="46">
        <f t="shared" si="18"/>
        <v>4</v>
      </c>
      <c r="AM122" s="46">
        <f t="shared" si="19"/>
        <v>3</v>
      </c>
      <c r="AN122" s="46">
        <f t="shared" si="20"/>
        <v>3.8</v>
      </c>
      <c r="AO122" s="7"/>
      <c r="AP122" s="4">
        <v>3</v>
      </c>
      <c r="AQ122" s="4">
        <v>3.8</v>
      </c>
      <c r="AR122" s="4">
        <v>4</v>
      </c>
      <c r="AT122" s="1" t="s">
        <v>3</v>
      </c>
    </row>
    <row r="123" spans="1:46" ht="15.6" x14ac:dyDescent="0.3">
      <c r="AI123" s="13" t="s">
        <v>287</v>
      </c>
      <c r="AJ123" s="11"/>
      <c r="AK123" s="46">
        <f t="shared" si="17"/>
        <v>3</v>
      </c>
      <c r="AL123" s="46">
        <f t="shared" si="18"/>
        <v>3.5</v>
      </c>
      <c r="AM123" s="46">
        <f t="shared" si="19"/>
        <v>1.5</v>
      </c>
      <c r="AN123" s="46">
        <f t="shared" si="20"/>
        <v>3</v>
      </c>
      <c r="AO123" s="7"/>
      <c r="AP123" s="4">
        <v>1.5</v>
      </c>
      <c r="AQ123" s="4">
        <v>3</v>
      </c>
      <c r="AR123" s="4">
        <v>3.5</v>
      </c>
      <c r="AT123" s="1" t="s">
        <v>4</v>
      </c>
    </row>
    <row r="132" spans="35:41" ht="15.6" x14ac:dyDescent="0.3">
      <c r="AI132" s="1"/>
      <c r="AJ132" s="11"/>
      <c r="AK132" s="11"/>
      <c r="AL132" s="11"/>
      <c r="AM132" s="11"/>
      <c r="AN132" s="11"/>
      <c r="AO132" s="99"/>
    </row>
    <row r="133" spans="35:41" ht="15.6" x14ac:dyDescent="0.3">
      <c r="AI133" s="1"/>
      <c r="AJ133" s="11"/>
      <c r="AK133" s="11"/>
      <c r="AL133" s="11"/>
      <c r="AM133" s="11"/>
      <c r="AN133" s="11"/>
      <c r="AO133" s="99"/>
    </row>
    <row r="134" spans="35:41" ht="15.6" x14ac:dyDescent="0.3">
      <c r="AI134" s="1"/>
      <c r="AJ134" s="11"/>
      <c r="AK134" s="11"/>
      <c r="AL134" s="11"/>
      <c r="AM134" s="11"/>
      <c r="AN134" s="11"/>
      <c r="AO134" s="99"/>
    </row>
    <row r="135" spans="35:41" ht="15.6" x14ac:dyDescent="0.3">
      <c r="AI135" s="1"/>
      <c r="AJ135" s="11"/>
      <c r="AK135" s="11"/>
      <c r="AL135" s="11"/>
      <c r="AM135" s="11"/>
      <c r="AN135" s="11"/>
      <c r="AO135" s="99"/>
    </row>
    <row r="136" spans="35:41" ht="15.6" x14ac:dyDescent="0.3">
      <c r="AI136" s="1"/>
      <c r="AJ136" s="11"/>
      <c r="AK136" s="11"/>
      <c r="AL136" s="11"/>
      <c r="AM136" s="11"/>
      <c r="AN136" s="11"/>
      <c r="AO136" s="99"/>
    </row>
    <row r="146" spans="1:44" s="8" customFormat="1" x14ac:dyDescent="0.3">
      <c r="A146" s="35"/>
      <c r="D146" s="72"/>
      <c r="I146" s="72"/>
      <c r="N146" s="72"/>
      <c r="S146" s="72"/>
      <c r="X146" s="72"/>
      <c r="AC146" s="72"/>
      <c r="AJ146" s="118"/>
      <c r="AK146" s="118"/>
      <c r="AL146" s="118"/>
      <c r="AM146" s="118"/>
      <c r="AN146" s="118"/>
      <c r="AP146" s="119"/>
      <c r="AQ146" s="119"/>
      <c r="AR146" s="119"/>
    </row>
  </sheetData>
  <mergeCells count="6">
    <mergeCell ref="AD6:AF6"/>
    <mergeCell ref="E6:G6"/>
    <mergeCell ref="J6:L6"/>
    <mergeCell ref="O6:Q6"/>
    <mergeCell ref="T6:V6"/>
    <mergeCell ref="Y6:AA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DR31"/>
  <sheetViews>
    <sheetView zoomScaleNormal="100" workbookViewId="0">
      <pane xSplit="3" ySplit="8" topLeftCell="D9" activePane="bottomRight" state="frozen"/>
      <selection activeCell="B41" sqref="B41"/>
      <selection pane="topRight" activeCell="B41" sqref="B41"/>
      <selection pane="bottomLeft" activeCell="B41" sqref="B41"/>
      <selection pane="bottomRight" activeCell="C17" sqref="C17"/>
    </sheetView>
  </sheetViews>
  <sheetFormatPr defaultRowHeight="14.4" x14ac:dyDescent="0.3"/>
  <cols>
    <col min="1" max="1" width="3.6640625" style="21" customWidth="1"/>
    <col min="2" max="2" width="38.109375" customWidth="1"/>
    <col min="3" max="3" width="1.44140625" style="64" customWidth="1"/>
    <col min="4" max="4" width="6.44140625" style="21" customWidth="1"/>
    <col min="5" max="6" width="3.88671875" style="21" bestFit="1" customWidth="1"/>
    <col min="7" max="10" width="3.6640625" bestFit="1" customWidth="1"/>
    <col min="11" max="11" width="4.5546875" bestFit="1" customWidth="1"/>
    <col min="12" max="13" width="3.6640625" bestFit="1" customWidth="1"/>
    <col min="14" max="14" width="4.33203125" bestFit="1" customWidth="1"/>
    <col min="15" max="16" width="3.6640625" bestFit="1" customWidth="1"/>
    <col min="17" max="17" width="3.88671875" bestFit="1" customWidth="1"/>
    <col min="18" max="18" width="3.6640625" bestFit="1" customWidth="1"/>
    <col min="19" max="19" width="3.6640625" customWidth="1"/>
    <col min="20" max="24" width="3.6640625" bestFit="1" customWidth="1"/>
    <col min="25" max="25" width="1.44140625" style="64" customWidth="1"/>
    <col min="26" max="26" width="6.6640625" style="21" customWidth="1"/>
    <col min="27" max="28" width="3.6640625" style="21" bestFit="1" customWidth="1"/>
    <col min="29" max="50" width="3.6640625" bestFit="1" customWidth="1"/>
    <col min="51" max="51" width="1.44140625" style="64" customWidth="1"/>
    <col min="52" max="52" width="6.109375" style="21" customWidth="1"/>
    <col min="53" max="54" width="3.6640625" style="21" bestFit="1" customWidth="1"/>
    <col min="55" max="62" width="3.6640625" bestFit="1" customWidth="1"/>
    <col min="63" max="63" width="1.44140625" style="64" customWidth="1"/>
    <col min="64" max="64" width="6" style="21" customWidth="1"/>
    <col min="65" max="66" width="3.6640625" style="21" bestFit="1" customWidth="1"/>
    <col min="67" max="86" width="3.6640625" bestFit="1" customWidth="1"/>
    <col min="87" max="87" width="1.44140625" style="64" customWidth="1"/>
    <col min="88" max="88" width="6.6640625" style="21" customWidth="1"/>
    <col min="89" max="90" width="3.6640625" style="21" bestFit="1" customWidth="1"/>
    <col min="91" max="93" width="3.6640625" bestFit="1" customWidth="1"/>
    <col min="94" max="94" width="4.5546875" bestFit="1" customWidth="1"/>
    <col min="95" max="99" width="3.6640625" bestFit="1" customWidth="1"/>
    <col min="100" max="100" width="1.44140625" style="64" customWidth="1"/>
    <col min="101" max="101" width="6.5546875" style="21" customWidth="1"/>
    <col min="102" max="103" width="3.88671875" style="21" bestFit="1" customWidth="1"/>
    <col min="104" max="106" width="3.6640625" bestFit="1" customWidth="1"/>
    <col min="107" max="109" width="4.109375" bestFit="1" customWidth="1"/>
    <col min="110" max="110" width="4.88671875" bestFit="1" customWidth="1"/>
    <col min="111" max="111" width="4.109375" bestFit="1" customWidth="1"/>
    <col min="112" max="112" width="4" customWidth="1"/>
    <col min="113" max="113" width="4.5546875" bestFit="1" customWidth="1"/>
    <col min="114" max="118" width="3.6640625" bestFit="1" customWidth="1"/>
    <col min="119" max="120" width="3.88671875" bestFit="1" customWidth="1"/>
    <col min="121" max="121" width="3.6640625" bestFit="1" customWidth="1"/>
    <col min="122" max="122" width="1.44140625" style="64" customWidth="1"/>
  </cols>
  <sheetData>
    <row r="1" spans="1:122" ht="23.4" x14ac:dyDescent="0.45">
      <c r="A1" s="19"/>
      <c r="B1" s="54" t="s">
        <v>279</v>
      </c>
    </row>
    <row r="2" spans="1:122" x14ac:dyDescent="0.3">
      <c r="A2" s="20"/>
      <c r="B2" s="6" t="s">
        <v>125</v>
      </c>
    </row>
    <row r="3" spans="1:122" x14ac:dyDescent="0.3">
      <c r="B3" s="45"/>
      <c r="S3" s="103" t="s">
        <v>263</v>
      </c>
    </row>
    <row r="4" spans="1:122" x14ac:dyDescent="0.3">
      <c r="B4" s="102" t="s">
        <v>246</v>
      </c>
    </row>
    <row r="5" spans="1:122" x14ac:dyDescent="0.3">
      <c r="B5" s="102" t="s">
        <v>150</v>
      </c>
      <c r="D5" s="106">
        <f>(COLUMNS(G11:X11) - COUNTBLANK(G11:X11))/COLUMNS(G11:X11)</f>
        <v>0.88888888888888884</v>
      </c>
      <c r="Z5" s="106">
        <f>(COLUMNS(AC11:AX11) - COUNTBLANK(AC11:AX11))/COLUMNS(AC11:AX11)</f>
        <v>0.86363636363636365</v>
      </c>
      <c r="AI5" s="107"/>
      <c r="AZ5" s="106">
        <f>(COLUMNS(BC11:BJ11) - COUNTBLANK(BC11:BJ11))/COLUMNS(BC11:BJ11)</f>
        <v>1</v>
      </c>
      <c r="BL5" s="106">
        <f>(COLUMNS(BO11:CH11) - COUNTBLANK(BO11:CH11))/COLUMNS(BO11:CH11)</f>
        <v>1</v>
      </c>
      <c r="CJ5" s="106">
        <f>(COLUMNS(CM11:CU11) - COUNTBLANK(CM11:CU11))/COLUMNS(CM11:CU11)</f>
        <v>1</v>
      </c>
      <c r="CW5" s="106">
        <f>(COLUMNS(CZ11:DQ11) - COUNTBLANK(CZ11:DQ11))/COLUMNS(CZ11:DQ11)</f>
        <v>1</v>
      </c>
      <c r="DF5" s="61"/>
      <c r="DH5" s="61"/>
    </row>
    <row r="6" spans="1:122" s="53" customFormat="1" ht="21" x14ac:dyDescent="0.4">
      <c r="A6" s="51"/>
      <c r="B6" s="102" t="s">
        <v>212</v>
      </c>
      <c r="C6" s="65"/>
      <c r="D6" s="52" t="s">
        <v>300</v>
      </c>
      <c r="E6" s="51"/>
      <c r="F6" s="51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65"/>
      <c r="Z6" s="52" t="s">
        <v>283</v>
      </c>
      <c r="AA6" s="51"/>
      <c r="AB6" s="51"/>
      <c r="AC6" s="33"/>
      <c r="AD6" s="33"/>
      <c r="AE6" s="33"/>
      <c r="AF6" s="33"/>
      <c r="AG6" s="33"/>
      <c r="AH6" s="33"/>
      <c r="AI6" s="107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65"/>
      <c r="AZ6" s="52" t="s">
        <v>284</v>
      </c>
      <c r="BA6" s="51"/>
      <c r="BB6" s="51"/>
      <c r="BC6" s="33"/>
      <c r="BD6" s="33"/>
      <c r="BE6" s="33"/>
      <c r="BF6" s="33"/>
      <c r="BG6" s="33"/>
      <c r="BH6" s="33"/>
      <c r="BI6" s="33"/>
      <c r="BJ6" s="33"/>
      <c r="BK6" s="65"/>
      <c r="BL6" s="52" t="s">
        <v>285</v>
      </c>
      <c r="BM6" s="51"/>
      <c r="BN6" s="51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65"/>
      <c r="CJ6" s="52" t="s">
        <v>286</v>
      </c>
      <c r="CK6" s="51"/>
      <c r="CL6" s="51"/>
      <c r="CM6" s="101"/>
      <c r="CN6" s="33"/>
      <c r="CO6" s="33"/>
      <c r="CP6" s="33"/>
      <c r="CQ6" s="33"/>
      <c r="CR6" s="33"/>
      <c r="CS6" s="33"/>
      <c r="CT6" s="33"/>
      <c r="CU6" s="33"/>
      <c r="CV6" s="65"/>
      <c r="CW6" s="52" t="s">
        <v>287</v>
      </c>
      <c r="CX6" s="51"/>
      <c r="CY6" s="51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65"/>
    </row>
    <row r="7" spans="1:122" ht="67.2" x14ac:dyDescent="0.3">
      <c r="B7" s="68" t="s">
        <v>104</v>
      </c>
      <c r="C7" s="67"/>
      <c r="D7" s="81" t="s">
        <v>142</v>
      </c>
      <c r="E7" s="81" t="s">
        <v>143</v>
      </c>
      <c r="F7" s="81" t="s">
        <v>144</v>
      </c>
      <c r="G7" s="50" t="s">
        <v>294</v>
      </c>
      <c r="H7" s="50" t="s">
        <v>295</v>
      </c>
      <c r="I7" s="50" t="s">
        <v>296</v>
      </c>
      <c r="J7" s="50" t="s">
        <v>297</v>
      </c>
      <c r="K7" s="50" t="s">
        <v>298</v>
      </c>
      <c r="L7" s="50" t="s">
        <v>299</v>
      </c>
      <c r="M7" s="50" t="s">
        <v>301</v>
      </c>
      <c r="N7" s="50" t="s">
        <v>302</v>
      </c>
      <c r="O7" s="50" t="s">
        <v>303</v>
      </c>
      <c r="P7" s="50" t="s">
        <v>304</v>
      </c>
      <c r="Q7" s="50" t="s">
        <v>305</v>
      </c>
      <c r="R7" s="50" t="s">
        <v>306</v>
      </c>
      <c r="S7" s="50" t="s">
        <v>307</v>
      </c>
      <c r="T7" s="50" t="s">
        <v>308</v>
      </c>
      <c r="U7" s="50" t="s">
        <v>309</v>
      </c>
      <c r="V7" s="50" t="s">
        <v>310</v>
      </c>
      <c r="W7" s="50" t="s">
        <v>311</v>
      </c>
      <c r="X7" s="50" t="s">
        <v>312</v>
      </c>
      <c r="Y7" s="67"/>
      <c r="Z7" s="81" t="s">
        <v>142</v>
      </c>
      <c r="AA7" s="81" t="s">
        <v>143</v>
      </c>
      <c r="AB7" s="81" t="s">
        <v>144</v>
      </c>
      <c r="AC7" s="50" t="s">
        <v>294</v>
      </c>
      <c r="AD7" s="50" t="s">
        <v>295</v>
      </c>
      <c r="AE7" s="50" t="s">
        <v>296</v>
      </c>
      <c r="AF7" s="50" t="s">
        <v>297</v>
      </c>
      <c r="AG7" s="50" t="s">
        <v>298</v>
      </c>
      <c r="AH7" s="50" t="s">
        <v>299</v>
      </c>
      <c r="AI7" s="50" t="s">
        <v>301</v>
      </c>
      <c r="AJ7" s="50" t="s">
        <v>302</v>
      </c>
      <c r="AK7" s="50" t="s">
        <v>303</v>
      </c>
      <c r="AL7" s="50" t="s">
        <v>304</v>
      </c>
      <c r="AM7" s="50" t="s">
        <v>305</v>
      </c>
      <c r="AN7" s="50" t="s">
        <v>306</v>
      </c>
      <c r="AO7" s="50" t="s">
        <v>307</v>
      </c>
      <c r="AP7" s="50" t="s">
        <v>308</v>
      </c>
      <c r="AQ7" s="50" t="s">
        <v>309</v>
      </c>
      <c r="AR7" s="50" t="s">
        <v>310</v>
      </c>
      <c r="AS7" s="50" t="s">
        <v>311</v>
      </c>
      <c r="AT7" s="50" t="s">
        <v>312</v>
      </c>
      <c r="AU7" s="50" t="s">
        <v>313</v>
      </c>
      <c r="AV7" s="50" t="s">
        <v>314</v>
      </c>
      <c r="AW7" s="50" t="s">
        <v>315</v>
      </c>
      <c r="AX7" s="50" t="s">
        <v>316</v>
      </c>
      <c r="AY7" s="67"/>
      <c r="AZ7" s="81" t="s">
        <v>142</v>
      </c>
      <c r="BA7" s="81" t="s">
        <v>143</v>
      </c>
      <c r="BB7" s="81" t="s">
        <v>144</v>
      </c>
      <c r="BC7" s="50" t="s">
        <v>294</v>
      </c>
      <c r="BD7" s="50" t="s">
        <v>295</v>
      </c>
      <c r="BE7" s="50" t="s">
        <v>296</v>
      </c>
      <c r="BF7" s="50" t="s">
        <v>297</v>
      </c>
      <c r="BG7" s="50" t="s">
        <v>298</v>
      </c>
      <c r="BH7" s="50" t="s">
        <v>299</v>
      </c>
      <c r="BI7" s="50" t="s">
        <v>301</v>
      </c>
      <c r="BJ7" s="50" t="s">
        <v>302</v>
      </c>
      <c r="BK7" s="67"/>
      <c r="BL7" s="81" t="s">
        <v>142</v>
      </c>
      <c r="BM7" s="81" t="s">
        <v>143</v>
      </c>
      <c r="BN7" s="81" t="s">
        <v>144</v>
      </c>
      <c r="BO7" s="50" t="s">
        <v>294</v>
      </c>
      <c r="BP7" s="50" t="s">
        <v>295</v>
      </c>
      <c r="BQ7" s="50" t="s">
        <v>296</v>
      </c>
      <c r="BR7" s="50" t="s">
        <v>297</v>
      </c>
      <c r="BS7" s="50" t="s">
        <v>298</v>
      </c>
      <c r="BT7" s="50" t="s">
        <v>299</v>
      </c>
      <c r="BU7" s="50" t="s">
        <v>301</v>
      </c>
      <c r="BV7" s="50" t="s">
        <v>302</v>
      </c>
      <c r="BW7" s="50" t="s">
        <v>303</v>
      </c>
      <c r="BX7" s="50" t="s">
        <v>304</v>
      </c>
      <c r="BY7" s="50" t="s">
        <v>305</v>
      </c>
      <c r="BZ7" s="50" t="s">
        <v>306</v>
      </c>
      <c r="CA7" s="50" t="s">
        <v>307</v>
      </c>
      <c r="CB7" s="50" t="s">
        <v>308</v>
      </c>
      <c r="CC7" s="50" t="s">
        <v>309</v>
      </c>
      <c r="CD7" s="50" t="s">
        <v>310</v>
      </c>
      <c r="CE7" s="50" t="s">
        <v>311</v>
      </c>
      <c r="CF7" s="50" t="s">
        <v>312</v>
      </c>
      <c r="CG7" s="50" t="s">
        <v>313</v>
      </c>
      <c r="CH7" s="50" t="s">
        <v>314</v>
      </c>
      <c r="CI7" s="67"/>
      <c r="CJ7" s="81" t="s">
        <v>142</v>
      </c>
      <c r="CK7" s="81" t="s">
        <v>143</v>
      </c>
      <c r="CL7" s="81" t="s">
        <v>144</v>
      </c>
      <c r="CM7" s="50" t="s">
        <v>294</v>
      </c>
      <c r="CN7" s="50" t="s">
        <v>295</v>
      </c>
      <c r="CO7" s="50" t="s">
        <v>296</v>
      </c>
      <c r="CP7" s="50" t="s">
        <v>297</v>
      </c>
      <c r="CQ7" s="50" t="s">
        <v>298</v>
      </c>
      <c r="CR7" s="50" t="s">
        <v>299</v>
      </c>
      <c r="CS7" s="50" t="s">
        <v>301</v>
      </c>
      <c r="CT7" s="50" t="s">
        <v>302</v>
      </c>
      <c r="CU7" s="50" t="s">
        <v>303</v>
      </c>
      <c r="CV7" s="67"/>
      <c r="CW7" s="81" t="s">
        <v>142</v>
      </c>
      <c r="CX7" s="81" t="s">
        <v>143</v>
      </c>
      <c r="CY7" s="81" t="s">
        <v>144</v>
      </c>
      <c r="CZ7" s="50" t="s">
        <v>294</v>
      </c>
      <c r="DA7" s="50" t="s">
        <v>295</v>
      </c>
      <c r="DB7" s="50" t="s">
        <v>296</v>
      </c>
      <c r="DC7" s="50" t="s">
        <v>297</v>
      </c>
      <c r="DD7" s="50" t="s">
        <v>298</v>
      </c>
      <c r="DE7" s="50" t="s">
        <v>299</v>
      </c>
      <c r="DF7" s="50" t="s">
        <v>301</v>
      </c>
      <c r="DG7" s="50" t="s">
        <v>302</v>
      </c>
      <c r="DH7" s="50" t="s">
        <v>303</v>
      </c>
      <c r="DI7" s="50" t="s">
        <v>304</v>
      </c>
      <c r="DJ7" s="50" t="s">
        <v>305</v>
      </c>
      <c r="DK7" s="50" t="s">
        <v>306</v>
      </c>
      <c r="DL7" s="50" t="s">
        <v>307</v>
      </c>
      <c r="DM7" s="50" t="s">
        <v>308</v>
      </c>
      <c r="DN7" s="50" t="s">
        <v>309</v>
      </c>
      <c r="DO7" s="50" t="s">
        <v>310</v>
      </c>
      <c r="DP7" s="50" t="s">
        <v>311</v>
      </c>
      <c r="DQ7" s="50" t="s">
        <v>312</v>
      </c>
      <c r="DR7" s="67"/>
    </row>
    <row r="8" spans="1:122" ht="6" customHeight="1" x14ac:dyDescent="0.3">
      <c r="A8" s="35"/>
      <c r="B8" s="8"/>
      <c r="C8" s="63"/>
      <c r="D8" s="35"/>
      <c r="E8" s="35"/>
      <c r="F8" s="35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63"/>
      <c r="Z8" s="35"/>
      <c r="AA8" s="35"/>
      <c r="AB8" s="35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63"/>
      <c r="AZ8" s="35"/>
      <c r="BA8" s="35"/>
      <c r="BB8" s="35"/>
      <c r="BC8" s="8"/>
      <c r="BD8" s="8"/>
      <c r="BE8" s="8"/>
      <c r="BF8" s="8"/>
      <c r="BG8" s="8"/>
      <c r="BH8" s="8"/>
      <c r="BI8" s="8"/>
      <c r="BJ8" s="8"/>
      <c r="BK8" s="63"/>
      <c r="BL8" s="35"/>
      <c r="BM8" s="35"/>
      <c r="BN8" s="35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63"/>
      <c r="CJ8" s="35"/>
      <c r="CK8" s="35"/>
      <c r="CL8" s="35"/>
      <c r="CM8" s="8"/>
      <c r="CN8" s="8"/>
      <c r="CO8" s="8"/>
      <c r="CP8" s="8"/>
      <c r="CQ8" s="8"/>
      <c r="CR8" s="8"/>
      <c r="CS8" s="8"/>
      <c r="CT8" s="8"/>
      <c r="CU8" s="8"/>
      <c r="CV8" s="63"/>
      <c r="CW8" s="35"/>
      <c r="CX8" s="35"/>
      <c r="CY8" s="35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63"/>
    </row>
    <row r="9" spans="1:122" s="16" customFormat="1" ht="18" x14ac:dyDescent="0.3">
      <c r="A9" s="24" t="s">
        <v>22</v>
      </c>
      <c r="C9" s="62"/>
      <c r="D9" s="21"/>
      <c r="E9" s="21"/>
      <c r="F9" s="21"/>
      <c r="Y9" s="62"/>
      <c r="Z9" s="21"/>
      <c r="AA9" s="21"/>
      <c r="AB9" s="21"/>
      <c r="AY9" s="62"/>
      <c r="AZ9" s="21"/>
      <c r="BA9" s="21"/>
      <c r="BB9" s="21"/>
      <c r="BK9" s="62"/>
      <c r="BL9" s="21"/>
      <c r="BM9" s="21"/>
      <c r="BN9" s="21"/>
      <c r="CI9" s="62"/>
      <c r="CJ9" s="21"/>
      <c r="CK9" s="21"/>
      <c r="CL9" s="21"/>
      <c r="CV9" s="62"/>
      <c r="CW9" s="21"/>
      <c r="CX9" s="21"/>
      <c r="CY9" s="21"/>
      <c r="DR9" s="62"/>
    </row>
    <row r="10" spans="1:122" s="15" customFormat="1" ht="5.25" customHeight="1" x14ac:dyDescent="0.3">
      <c r="A10" s="22"/>
      <c r="B10" s="14"/>
      <c r="C10" s="66"/>
      <c r="D10" s="22"/>
      <c r="E10" s="22"/>
      <c r="F10" s="22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66"/>
      <c r="Z10" s="22"/>
      <c r="AA10" s="22"/>
      <c r="AB10" s="22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66"/>
      <c r="AZ10" s="22"/>
      <c r="BA10" s="22"/>
      <c r="BB10" s="22"/>
      <c r="BC10" s="14"/>
      <c r="BD10" s="14"/>
      <c r="BE10" s="14"/>
      <c r="BF10" s="14"/>
      <c r="BG10" s="14"/>
      <c r="BH10" s="14"/>
      <c r="BI10" s="14"/>
      <c r="BJ10" s="14"/>
      <c r="BK10" s="66"/>
      <c r="BL10" s="22"/>
      <c r="BM10" s="22"/>
      <c r="BN10" s="22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66"/>
      <c r="CJ10" s="22"/>
      <c r="CK10" s="22"/>
      <c r="CL10" s="22"/>
      <c r="CM10" s="14"/>
      <c r="CN10" s="14"/>
      <c r="CO10" s="14"/>
      <c r="CP10" s="14"/>
      <c r="CQ10" s="14"/>
      <c r="CR10" s="14"/>
      <c r="CS10" s="14"/>
      <c r="CT10" s="14"/>
      <c r="CU10" s="14"/>
      <c r="CV10" s="66"/>
      <c r="CW10" s="22"/>
      <c r="CX10" s="22"/>
      <c r="CY10" s="22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66"/>
    </row>
    <row r="11" spans="1:122" s="16" customFormat="1" x14ac:dyDescent="0.3">
      <c r="A11" s="21">
        <v>1</v>
      </c>
      <c r="B11" s="17" t="s">
        <v>222</v>
      </c>
      <c r="C11" s="62"/>
      <c r="D11" s="82">
        <f t="shared" ref="D11:D22" si="0">IF(SUM(G11:X11)=0, 0, MIN(G11:X11))</f>
        <v>1</v>
      </c>
      <c r="E11" s="82">
        <f>IF(SUM(G11:X11)=0,0,AVERAGE(G11:X11))</f>
        <v>3.375</v>
      </c>
      <c r="F11" s="82">
        <f t="shared" ref="F11:F20" si="1">MAX(G11:X11)</f>
        <v>5</v>
      </c>
      <c r="G11" s="49">
        <v>5</v>
      </c>
      <c r="H11" s="49">
        <v>4</v>
      </c>
      <c r="I11" s="49">
        <v>4</v>
      </c>
      <c r="J11" s="49">
        <v>3</v>
      </c>
      <c r="K11" s="49">
        <v>3</v>
      </c>
      <c r="L11" s="49">
        <v>5</v>
      </c>
      <c r="M11" s="49">
        <v>3</v>
      </c>
      <c r="N11" s="49">
        <v>4</v>
      </c>
      <c r="O11" s="49">
        <v>3</v>
      </c>
      <c r="P11" s="49">
        <v>1</v>
      </c>
      <c r="Q11" s="49">
        <v>1</v>
      </c>
      <c r="R11" s="49">
        <v>3</v>
      </c>
      <c r="S11" s="49">
        <v>4</v>
      </c>
      <c r="T11" s="49">
        <v>3</v>
      </c>
      <c r="U11" s="49"/>
      <c r="V11" s="49"/>
      <c r="W11" s="49">
        <v>4</v>
      </c>
      <c r="X11" s="49">
        <v>4</v>
      </c>
      <c r="Y11" s="62"/>
      <c r="Z11" s="82">
        <f t="shared" ref="Z11:Z22" si="2">IF(SUM(AC11:AX11)=0, 0, MIN(AC11:AX11))</f>
        <v>1</v>
      </c>
      <c r="AA11" s="82">
        <f>IF(SUM(AC11:AX11)=0,0,AVERAGE(AC11:AX11))</f>
        <v>2.8421052631578947</v>
      </c>
      <c r="AB11" s="82">
        <f>MAX(AC11:AX11)</f>
        <v>4</v>
      </c>
      <c r="AC11" s="49">
        <v>1</v>
      </c>
      <c r="AD11" s="49">
        <v>1</v>
      </c>
      <c r="AE11" s="49">
        <v>1</v>
      </c>
      <c r="AF11" s="49">
        <v>1</v>
      </c>
      <c r="AG11" s="49">
        <v>1</v>
      </c>
      <c r="AH11" s="49">
        <v>2</v>
      </c>
      <c r="AI11" s="49">
        <v>4</v>
      </c>
      <c r="AJ11" s="49">
        <v>4</v>
      </c>
      <c r="AK11" s="49">
        <v>4</v>
      </c>
      <c r="AL11" s="49">
        <v>4</v>
      </c>
      <c r="AM11" s="49">
        <v>4</v>
      </c>
      <c r="AN11" s="49">
        <v>3</v>
      </c>
      <c r="AO11" s="49">
        <v>2</v>
      </c>
      <c r="AP11" s="49">
        <v>2</v>
      </c>
      <c r="AQ11" s="49">
        <v>4</v>
      </c>
      <c r="AR11" s="49">
        <v>4</v>
      </c>
      <c r="AS11" s="49">
        <v>4</v>
      </c>
      <c r="AT11" s="49">
        <v>4</v>
      </c>
      <c r="AU11" s="49">
        <v>4</v>
      </c>
      <c r="AV11" s="49"/>
      <c r="AW11" s="49"/>
      <c r="AX11" s="49"/>
      <c r="AY11" s="62"/>
      <c r="AZ11" s="82">
        <f t="shared" ref="AZ11:AZ22" si="3">IF(SUM(BC11:BJ11)=0, 0, MIN(BC11:BJ11))</f>
        <v>1</v>
      </c>
      <c r="BA11" s="82">
        <f>IF(SUM(BC11:BJ11)=0,0,AVERAGE(BC11:BJ11))</f>
        <v>2.625</v>
      </c>
      <c r="BB11" s="82">
        <f>MAX(BC11:BJ11)</f>
        <v>5</v>
      </c>
      <c r="BC11" s="49">
        <v>5</v>
      </c>
      <c r="BD11" s="49">
        <v>4</v>
      </c>
      <c r="BE11" s="49">
        <v>4</v>
      </c>
      <c r="BF11" s="49">
        <v>3</v>
      </c>
      <c r="BG11" s="49">
        <v>2</v>
      </c>
      <c r="BH11" s="49">
        <v>1</v>
      </c>
      <c r="BI11" s="49">
        <v>1</v>
      </c>
      <c r="BJ11" s="49">
        <v>1</v>
      </c>
      <c r="BK11" s="62"/>
      <c r="BL11" s="82">
        <f t="shared" ref="BL11:BL22" si="4">IF(SUM(BO11:CH11)=0, 0, MIN(BO11:CH11))</f>
        <v>1</v>
      </c>
      <c r="BM11" s="82">
        <f t="shared" ref="BM11:BM22" si="5">IF(SUM(BO11:CH11)=0,0,AVERAGE(BO11:CH11))</f>
        <v>2.8</v>
      </c>
      <c r="BN11" s="82">
        <f t="shared" ref="BN11:BN22" si="6">MAX(BO11:CH11)</f>
        <v>4</v>
      </c>
      <c r="BO11" s="105">
        <v>4</v>
      </c>
      <c r="BP11" s="49">
        <v>4</v>
      </c>
      <c r="BQ11" s="49">
        <v>1</v>
      </c>
      <c r="BR11" s="105">
        <v>4</v>
      </c>
      <c r="BS11" s="105">
        <f>BR11</f>
        <v>4</v>
      </c>
      <c r="BT11" s="105">
        <f>BR11</f>
        <v>4</v>
      </c>
      <c r="BU11" s="105">
        <f>BR11</f>
        <v>4</v>
      </c>
      <c r="BV11" s="49">
        <v>1</v>
      </c>
      <c r="BW11" s="49">
        <v>3</v>
      </c>
      <c r="BX11" s="49">
        <v>2</v>
      </c>
      <c r="BY11" s="49">
        <v>2</v>
      </c>
      <c r="BZ11" s="49">
        <v>4</v>
      </c>
      <c r="CA11" s="49">
        <v>1</v>
      </c>
      <c r="CB11" s="49">
        <v>2</v>
      </c>
      <c r="CC11" s="49">
        <v>2</v>
      </c>
      <c r="CD11" s="105">
        <f>BO11</f>
        <v>4</v>
      </c>
      <c r="CE11" s="49">
        <v>1</v>
      </c>
      <c r="CF11" s="49">
        <v>3</v>
      </c>
      <c r="CG11" s="49">
        <v>3</v>
      </c>
      <c r="CH11" s="49">
        <v>3</v>
      </c>
      <c r="CI11" s="62"/>
      <c r="CJ11" s="82">
        <f t="shared" ref="CJ11:CJ22" si="7">IF(SUM(CM11:CU11)=0, 0, MIN(CM11:CU11))</f>
        <v>3</v>
      </c>
      <c r="CK11" s="82">
        <f>IF(SUM(CM11:CU11)=0,0,AVERAGE(CM11:CU11))</f>
        <v>3.8888888888888888</v>
      </c>
      <c r="CL11" s="82">
        <f>MAX(CM11:CU11)</f>
        <v>4</v>
      </c>
      <c r="CM11" s="49">
        <v>4</v>
      </c>
      <c r="CN11" s="49">
        <v>4</v>
      </c>
      <c r="CO11" s="49">
        <v>4</v>
      </c>
      <c r="CP11" s="49">
        <v>4</v>
      </c>
      <c r="CQ11" s="49">
        <v>4</v>
      </c>
      <c r="CR11" s="49">
        <v>3</v>
      </c>
      <c r="CS11" s="49">
        <v>4</v>
      </c>
      <c r="CT11" s="105">
        <v>4</v>
      </c>
      <c r="CU11" s="49">
        <v>4</v>
      </c>
      <c r="CV11" s="62"/>
      <c r="CW11" s="82">
        <f t="shared" ref="CW11:CW22" si="8">IF(SUM(CZ11:DQ11)=0, 0, MIN(CZ11:DQ11))</f>
        <v>3</v>
      </c>
      <c r="CX11" s="82">
        <f t="shared" ref="CX11:CX22" si="9">IF(SUM(CZ11:DQ11)=0,0,AVERAGE(CZ11:DQ11))</f>
        <v>4</v>
      </c>
      <c r="CY11" s="82">
        <f t="shared" ref="CY11:CY22" si="10">MAX(CZ11:DQ11)</f>
        <v>5</v>
      </c>
      <c r="CZ11" s="49">
        <v>4</v>
      </c>
      <c r="DA11" s="49">
        <v>4</v>
      </c>
      <c r="DB11" s="49">
        <v>4</v>
      </c>
      <c r="DC11" s="49">
        <v>4</v>
      </c>
      <c r="DD11" s="49">
        <v>4</v>
      </c>
      <c r="DE11" s="49">
        <v>4</v>
      </c>
      <c r="DF11" s="49">
        <v>4</v>
      </c>
      <c r="DG11" s="49">
        <v>4</v>
      </c>
      <c r="DH11" s="49">
        <v>4</v>
      </c>
      <c r="DI11" s="49">
        <v>4</v>
      </c>
      <c r="DJ11" s="49">
        <v>5</v>
      </c>
      <c r="DK11" s="49">
        <v>4</v>
      </c>
      <c r="DL11" s="49">
        <v>4</v>
      </c>
      <c r="DM11" s="49">
        <v>4</v>
      </c>
      <c r="DN11" s="49">
        <v>4</v>
      </c>
      <c r="DO11" s="49">
        <v>4</v>
      </c>
      <c r="DP11" s="49">
        <v>3</v>
      </c>
      <c r="DQ11" s="49">
        <v>4</v>
      </c>
      <c r="DR11" s="62"/>
    </row>
    <row r="12" spans="1:122" s="16" customFormat="1" x14ac:dyDescent="0.3">
      <c r="A12" s="21">
        <v>2</v>
      </c>
      <c r="B12" s="17" t="s">
        <v>213</v>
      </c>
      <c r="C12" s="62"/>
      <c r="D12" s="82">
        <f t="shared" si="0"/>
        <v>1</v>
      </c>
      <c r="E12" s="82">
        <f t="shared" ref="E12:E22" si="11">IF(SUM(G12:X12)=0,0,AVERAGE(G12:X12))</f>
        <v>2.625</v>
      </c>
      <c r="F12" s="82">
        <f t="shared" si="1"/>
        <v>4</v>
      </c>
      <c r="G12" s="49">
        <v>4</v>
      </c>
      <c r="H12" s="49">
        <v>3</v>
      </c>
      <c r="I12" s="49">
        <v>2</v>
      </c>
      <c r="J12" s="49">
        <v>1</v>
      </c>
      <c r="K12" s="49">
        <v>2</v>
      </c>
      <c r="L12" s="49">
        <v>3</v>
      </c>
      <c r="M12" s="49">
        <v>2</v>
      </c>
      <c r="N12" s="49">
        <v>2</v>
      </c>
      <c r="O12" s="49">
        <v>3</v>
      </c>
      <c r="P12" s="49">
        <v>3</v>
      </c>
      <c r="Q12" s="49">
        <v>3</v>
      </c>
      <c r="R12" s="49">
        <v>2</v>
      </c>
      <c r="S12" s="49">
        <v>2</v>
      </c>
      <c r="T12" s="49">
        <v>3</v>
      </c>
      <c r="U12" s="49"/>
      <c r="V12" s="49"/>
      <c r="W12" s="49">
        <v>3</v>
      </c>
      <c r="X12" s="49">
        <v>4</v>
      </c>
      <c r="Y12" s="62"/>
      <c r="Z12" s="82">
        <f t="shared" si="2"/>
        <v>1</v>
      </c>
      <c r="AA12" s="82">
        <f t="shared" ref="AA12:AA22" si="12">IF(SUM(AC12:AX12)=0,0,AVERAGE(AC12:AX12))</f>
        <v>2.4736842105263159</v>
      </c>
      <c r="AB12" s="82">
        <f t="shared" ref="AB12:AB22" si="13">MAX(AC12:AX12)</f>
        <v>5</v>
      </c>
      <c r="AC12" s="49">
        <v>1</v>
      </c>
      <c r="AD12" s="49">
        <v>1</v>
      </c>
      <c r="AE12" s="49">
        <v>1</v>
      </c>
      <c r="AF12" s="49">
        <v>1</v>
      </c>
      <c r="AG12" s="49">
        <v>1</v>
      </c>
      <c r="AH12" s="49">
        <v>3</v>
      </c>
      <c r="AI12" s="49">
        <v>5</v>
      </c>
      <c r="AJ12" s="49">
        <v>3</v>
      </c>
      <c r="AK12" s="49">
        <v>3</v>
      </c>
      <c r="AL12" s="49">
        <v>3</v>
      </c>
      <c r="AM12" s="49">
        <v>3</v>
      </c>
      <c r="AN12" s="49">
        <v>3</v>
      </c>
      <c r="AO12" s="49">
        <v>2</v>
      </c>
      <c r="AP12" s="49">
        <v>2</v>
      </c>
      <c r="AQ12" s="49">
        <v>3</v>
      </c>
      <c r="AR12" s="49">
        <v>3</v>
      </c>
      <c r="AS12" s="49">
        <v>3</v>
      </c>
      <c r="AT12" s="49">
        <v>3</v>
      </c>
      <c r="AU12" s="49">
        <v>3</v>
      </c>
      <c r="AV12" s="49"/>
      <c r="AW12" s="49"/>
      <c r="AX12" s="49"/>
      <c r="AY12" s="62"/>
      <c r="AZ12" s="82">
        <f t="shared" si="3"/>
        <v>1</v>
      </c>
      <c r="BA12" s="82">
        <f t="shared" ref="BA12:BA22" si="14">IF(SUM(BC12:BJ12)=0,0,AVERAGE(BC12:BJ12))</f>
        <v>2.5</v>
      </c>
      <c r="BB12" s="82">
        <f t="shared" ref="BB12:BB22" si="15">MAX(BC12:BJ12)</f>
        <v>4</v>
      </c>
      <c r="BC12" s="49">
        <v>4</v>
      </c>
      <c r="BD12" s="49">
        <v>4</v>
      </c>
      <c r="BE12" s="49">
        <v>3</v>
      </c>
      <c r="BF12" s="49">
        <v>3</v>
      </c>
      <c r="BG12" s="49">
        <v>2</v>
      </c>
      <c r="BH12" s="49">
        <v>1</v>
      </c>
      <c r="BI12" s="49">
        <v>1</v>
      </c>
      <c r="BJ12" s="49">
        <v>2</v>
      </c>
      <c r="BK12" s="62"/>
      <c r="BL12" s="82">
        <f t="shared" si="4"/>
        <v>1</v>
      </c>
      <c r="BM12" s="82">
        <f t="shared" si="5"/>
        <v>2.25</v>
      </c>
      <c r="BN12" s="82">
        <f t="shared" si="6"/>
        <v>4</v>
      </c>
      <c r="BO12" s="105">
        <v>2</v>
      </c>
      <c r="BP12" s="49">
        <v>4</v>
      </c>
      <c r="BQ12" s="49">
        <v>1</v>
      </c>
      <c r="BR12" s="105">
        <v>2</v>
      </c>
      <c r="BS12" s="105">
        <f t="shared" ref="BS12:BS22" si="16">BR12</f>
        <v>2</v>
      </c>
      <c r="BT12" s="105">
        <f t="shared" ref="BT12:BT22" si="17">BR12</f>
        <v>2</v>
      </c>
      <c r="BU12" s="105">
        <f t="shared" ref="BU12:BU22" si="18">BR12</f>
        <v>2</v>
      </c>
      <c r="BV12" s="49">
        <v>1</v>
      </c>
      <c r="BW12" s="49">
        <v>3</v>
      </c>
      <c r="BX12" s="49">
        <v>2</v>
      </c>
      <c r="BY12" s="49">
        <v>2</v>
      </c>
      <c r="BZ12" s="49">
        <v>3</v>
      </c>
      <c r="CA12" s="49">
        <v>2</v>
      </c>
      <c r="CB12" s="49">
        <v>2</v>
      </c>
      <c r="CC12" s="49">
        <v>2</v>
      </c>
      <c r="CD12" s="105">
        <f t="shared" ref="CD12:CD21" si="19">BO12</f>
        <v>2</v>
      </c>
      <c r="CE12" s="49">
        <v>2</v>
      </c>
      <c r="CF12" s="49">
        <v>3</v>
      </c>
      <c r="CG12" s="49">
        <v>3</v>
      </c>
      <c r="CH12" s="49">
        <v>3</v>
      </c>
      <c r="CI12" s="62"/>
      <c r="CJ12" s="82">
        <f t="shared" si="7"/>
        <v>2</v>
      </c>
      <c r="CK12" s="82">
        <f t="shared" ref="CK12:CK22" si="20">IF(SUM(CM12:CU12)=0,0,AVERAGE(CM12:CU12))</f>
        <v>3.2222222222222223</v>
      </c>
      <c r="CL12" s="82">
        <f t="shared" ref="CL12:CL22" si="21">MAX(CM12:CU12)</f>
        <v>4</v>
      </c>
      <c r="CM12" s="49">
        <v>4</v>
      </c>
      <c r="CN12" s="49">
        <v>4</v>
      </c>
      <c r="CO12" s="49">
        <v>2</v>
      </c>
      <c r="CP12" s="49">
        <v>3</v>
      </c>
      <c r="CQ12" s="49">
        <v>4</v>
      </c>
      <c r="CR12" s="49">
        <v>2</v>
      </c>
      <c r="CS12" s="49">
        <v>4</v>
      </c>
      <c r="CT12" s="105">
        <v>2</v>
      </c>
      <c r="CU12" s="49">
        <v>4</v>
      </c>
      <c r="CV12" s="62"/>
      <c r="CW12" s="82">
        <f t="shared" si="8"/>
        <v>2</v>
      </c>
      <c r="CX12" s="82">
        <f t="shared" si="9"/>
        <v>3.1666666666666665</v>
      </c>
      <c r="CY12" s="82">
        <f t="shared" si="10"/>
        <v>4</v>
      </c>
      <c r="CZ12" s="49">
        <v>3</v>
      </c>
      <c r="DA12" s="49">
        <v>3</v>
      </c>
      <c r="DB12" s="49">
        <v>3</v>
      </c>
      <c r="DC12" s="49">
        <v>3</v>
      </c>
      <c r="DD12" s="49">
        <v>3</v>
      </c>
      <c r="DE12" s="49">
        <v>3</v>
      </c>
      <c r="DF12" s="49">
        <v>3</v>
      </c>
      <c r="DG12" s="49">
        <v>3</v>
      </c>
      <c r="DH12" s="49">
        <v>3</v>
      </c>
      <c r="DI12" s="49">
        <v>3</v>
      </c>
      <c r="DJ12" s="49">
        <v>4</v>
      </c>
      <c r="DK12" s="49">
        <v>4</v>
      </c>
      <c r="DL12" s="49">
        <v>4</v>
      </c>
      <c r="DM12" s="49">
        <v>2</v>
      </c>
      <c r="DN12" s="49">
        <v>3</v>
      </c>
      <c r="DO12" s="49">
        <v>4</v>
      </c>
      <c r="DP12" s="49">
        <v>2</v>
      </c>
      <c r="DQ12" s="49">
        <v>4</v>
      </c>
      <c r="DR12" s="62"/>
    </row>
    <row r="13" spans="1:122" s="16" customFormat="1" x14ac:dyDescent="0.3">
      <c r="A13" s="21">
        <v>3</v>
      </c>
      <c r="B13" s="17" t="s">
        <v>153</v>
      </c>
      <c r="C13" s="62"/>
      <c r="D13" s="82">
        <f t="shared" si="0"/>
        <v>1</v>
      </c>
      <c r="E13" s="82">
        <f t="shared" si="11"/>
        <v>2.625</v>
      </c>
      <c r="F13" s="82">
        <f t="shared" si="1"/>
        <v>4</v>
      </c>
      <c r="G13" s="49">
        <v>4</v>
      </c>
      <c r="H13" s="49">
        <v>3</v>
      </c>
      <c r="I13" s="49">
        <v>2</v>
      </c>
      <c r="J13" s="49">
        <v>1</v>
      </c>
      <c r="K13" s="49">
        <v>2</v>
      </c>
      <c r="L13" s="49">
        <v>3</v>
      </c>
      <c r="M13" s="49">
        <v>2</v>
      </c>
      <c r="N13" s="49">
        <v>2</v>
      </c>
      <c r="O13" s="49">
        <v>3</v>
      </c>
      <c r="P13" s="49">
        <v>3</v>
      </c>
      <c r="Q13" s="49">
        <v>3</v>
      </c>
      <c r="R13" s="49">
        <v>2</v>
      </c>
      <c r="S13" s="49">
        <v>2</v>
      </c>
      <c r="T13" s="49">
        <v>3</v>
      </c>
      <c r="U13" s="49"/>
      <c r="V13" s="49"/>
      <c r="W13" s="49">
        <v>3</v>
      </c>
      <c r="X13" s="49">
        <v>4</v>
      </c>
      <c r="Y13" s="62"/>
      <c r="Z13" s="82">
        <f t="shared" si="2"/>
        <v>1</v>
      </c>
      <c r="AA13" s="82">
        <f t="shared" si="12"/>
        <v>2.4736842105263159</v>
      </c>
      <c r="AB13" s="82">
        <f t="shared" si="13"/>
        <v>5</v>
      </c>
      <c r="AC13" s="49">
        <v>1</v>
      </c>
      <c r="AD13" s="49">
        <v>1</v>
      </c>
      <c r="AE13" s="49">
        <v>1</v>
      </c>
      <c r="AF13" s="49">
        <v>1</v>
      </c>
      <c r="AG13" s="49">
        <v>1</v>
      </c>
      <c r="AH13" s="49">
        <v>3</v>
      </c>
      <c r="AI13" s="49">
        <v>5</v>
      </c>
      <c r="AJ13" s="49">
        <v>3</v>
      </c>
      <c r="AK13" s="49">
        <v>3</v>
      </c>
      <c r="AL13" s="49">
        <v>3</v>
      </c>
      <c r="AM13" s="49">
        <v>3</v>
      </c>
      <c r="AN13" s="49">
        <v>3</v>
      </c>
      <c r="AO13" s="49">
        <v>2</v>
      </c>
      <c r="AP13" s="49">
        <v>2</v>
      </c>
      <c r="AQ13" s="49">
        <v>3</v>
      </c>
      <c r="AR13" s="49">
        <v>3</v>
      </c>
      <c r="AS13" s="49">
        <v>3</v>
      </c>
      <c r="AT13" s="49">
        <v>3</v>
      </c>
      <c r="AU13" s="49">
        <v>3</v>
      </c>
      <c r="AV13" s="49"/>
      <c r="AW13" s="49"/>
      <c r="AX13" s="49"/>
      <c r="AY13" s="62"/>
      <c r="AZ13" s="82">
        <f t="shared" si="3"/>
        <v>2</v>
      </c>
      <c r="BA13" s="82">
        <f t="shared" si="14"/>
        <v>2.125</v>
      </c>
      <c r="BB13" s="82">
        <f t="shared" si="15"/>
        <v>3</v>
      </c>
      <c r="BC13" s="49">
        <v>2</v>
      </c>
      <c r="BD13" s="49">
        <v>3</v>
      </c>
      <c r="BE13" s="49">
        <v>2</v>
      </c>
      <c r="BF13" s="49">
        <v>2</v>
      </c>
      <c r="BG13" s="49">
        <v>2</v>
      </c>
      <c r="BH13" s="49">
        <v>2</v>
      </c>
      <c r="BI13" s="49">
        <v>2</v>
      </c>
      <c r="BJ13" s="49">
        <v>2</v>
      </c>
      <c r="BK13" s="62"/>
      <c r="BL13" s="82">
        <f t="shared" si="4"/>
        <v>1</v>
      </c>
      <c r="BM13" s="82">
        <f t="shared" si="5"/>
        <v>2.2999999999999998</v>
      </c>
      <c r="BN13" s="82">
        <f t="shared" si="6"/>
        <v>3</v>
      </c>
      <c r="BO13" s="105">
        <v>2</v>
      </c>
      <c r="BP13" s="49">
        <v>3</v>
      </c>
      <c r="BQ13" s="49">
        <v>3</v>
      </c>
      <c r="BR13" s="105">
        <v>2</v>
      </c>
      <c r="BS13" s="105">
        <f t="shared" si="16"/>
        <v>2</v>
      </c>
      <c r="BT13" s="105">
        <f t="shared" si="17"/>
        <v>2</v>
      </c>
      <c r="BU13" s="105">
        <f t="shared" si="18"/>
        <v>2</v>
      </c>
      <c r="BV13" s="49">
        <v>2</v>
      </c>
      <c r="BW13" s="49">
        <v>3</v>
      </c>
      <c r="BX13" s="49">
        <v>3</v>
      </c>
      <c r="BY13" s="49">
        <v>1</v>
      </c>
      <c r="BZ13" s="49">
        <v>3</v>
      </c>
      <c r="CA13" s="49">
        <v>1</v>
      </c>
      <c r="CB13" s="49">
        <v>2</v>
      </c>
      <c r="CC13" s="49">
        <v>3</v>
      </c>
      <c r="CD13" s="105">
        <f t="shared" si="19"/>
        <v>2</v>
      </c>
      <c r="CE13" s="49">
        <v>1</v>
      </c>
      <c r="CF13" s="49">
        <v>3</v>
      </c>
      <c r="CG13" s="49">
        <v>3</v>
      </c>
      <c r="CH13" s="49">
        <v>3</v>
      </c>
      <c r="CI13" s="62"/>
      <c r="CJ13" s="82">
        <f t="shared" si="7"/>
        <v>2</v>
      </c>
      <c r="CK13" s="82">
        <f t="shared" si="20"/>
        <v>3.1111111111111112</v>
      </c>
      <c r="CL13" s="82">
        <f t="shared" si="21"/>
        <v>4</v>
      </c>
      <c r="CM13" s="49">
        <v>4</v>
      </c>
      <c r="CN13" s="49">
        <v>4</v>
      </c>
      <c r="CO13" s="49">
        <v>2</v>
      </c>
      <c r="CP13" s="49">
        <v>3</v>
      </c>
      <c r="CQ13" s="49">
        <v>4</v>
      </c>
      <c r="CR13" s="49">
        <v>2</v>
      </c>
      <c r="CS13" s="49">
        <v>4</v>
      </c>
      <c r="CT13" s="105">
        <v>2</v>
      </c>
      <c r="CU13" s="49">
        <v>3</v>
      </c>
      <c r="CV13" s="62"/>
      <c r="CW13" s="82">
        <f t="shared" si="8"/>
        <v>2</v>
      </c>
      <c r="CX13" s="82">
        <f t="shared" si="9"/>
        <v>3.1111111111111112</v>
      </c>
      <c r="CY13" s="82">
        <f t="shared" si="10"/>
        <v>4</v>
      </c>
      <c r="CZ13" s="49">
        <v>3</v>
      </c>
      <c r="DA13" s="49">
        <v>3</v>
      </c>
      <c r="DB13" s="49">
        <v>3</v>
      </c>
      <c r="DC13" s="49">
        <v>3</v>
      </c>
      <c r="DD13" s="49">
        <v>3</v>
      </c>
      <c r="DE13" s="49">
        <v>3</v>
      </c>
      <c r="DF13" s="49">
        <v>3</v>
      </c>
      <c r="DG13" s="49">
        <v>3</v>
      </c>
      <c r="DH13" s="49">
        <v>3</v>
      </c>
      <c r="DI13" s="49">
        <v>3</v>
      </c>
      <c r="DJ13" s="49">
        <v>3</v>
      </c>
      <c r="DK13" s="49">
        <v>4</v>
      </c>
      <c r="DL13" s="49">
        <v>4</v>
      </c>
      <c r="DM13" s="49">
        <v>2</v>
      </c>
      <c r="DN13" s="49">
        <v>3</v>
      </c>
      <c r="DO13" s="49">
        <v>4</v>
      </c>
      <c r="DP13" s="49">
        <v>2</v>
      </c>
      <c r="DQ13" s="49">
        <v>4</v>
      </c>
      <c r="DR13" s="62"/>
    </row>
    <row r="14" spans="1:122" s="16" customFormat="1" x14ac:dyDescent="0.3">
      <c r="A14" s="21">
        <v>4</v>
      </c>
      <c r="B14" s="17" t="s">
        <v>166</v>
      </c>
      <c r="C14" s="62"/>
      <c r="D14" s="82">
        <f t="shared" si="0"/>
        <v>2</v>
      </c>
      <c r="E14" s="82">
        <f t="shared" si="11"/>
        <v>2.875</v>
      </c>
      <c r="F14" s="82">
        <f t="shared" si="1"/>
        <v>5</v>
      </c>
      <c r="G14" s="49">
        <v>5</v>
      </c>
      <c r="H14" s="49">
        <v>3</v>
      </c>
      <c r="I14" s="49">
        <v>4</v>
      </c>
      <c r="J14" s="49">
        <v>2</v>
      </c>
      <c r="K14" s="49">
        <v>2</v>
      </c>
      <c r="L14" s="49">
        <v>2</v>
      </c>
      <c r="M14" s="49">
        <v>2</v>
      </c>
      <c r="N14" s="49">
        <v>2</v>
      </c>
      <c r="O14" s="49">
        <v>5</v>
      </c>
      <c r="P14" s="49">
        <v>3</v>
      </c>
      <c r="Q14" s="49">
        <v>4</v>
      </c>
      <c r="R14" s="49">
        <v>2</v>
      </c>
      <c r="S14" s="49">
        <v>2</v>
      </c>
      <c r="T14" s="49">
        <v>2</v>
      </c>
      <c r="U14" s="49"/>
      <c r="V14" s="49"/>
      <c r="W14" s="49">
        <v>3</v>
      </c>
      <c r="X14" s="49">
        <v>3</v>
      </c>
      <c r="Y14" s="62"/>
      <c r="Z14" s="82">
        <f t="shared" si="2"/>
        <v>0</v>
      </c>
      <c r="AA14" s="82">
        <f t="shared" si="12"/>
        <v>0</v>
      </c>
      <c r="AB14" s="82">
        <f t="shared" si="13"/>
        <v>0</v>
      </c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62"/>
      <c r="AZ14" s="82">
        <f t="shared" si="3"/>
        <v>2</v>
      </c>
      <c r="BA14" s="82">
        <f t="shared" si="14"/>
        <v>2.75</v>
      </c>
      <c r="BB14" s="82">
        <f t="shared" si="15"/>
        <v>5</v>
      </c>
      <c r="BC14" s="49">
        <v>5</v>
      </c>
      <c r="BD14" s="49">
        <v>3</v>
      </c>
      <c r="BE14" s="49">
        <v>4</v>
      </c>
      <c r="BF14" s="49">
        <v>2</v>
      </c>
      <c r="BG14" s="49">
        <v>2</v>
      </c>
      <c r="BH14" s="49">
        <v>2</v>
      </c>
      <c r="BI14" s="49">
        <v>2</v>
      </c>
      <c r="BJ14" s="49">
        <v>2</v>
      </c>
      <c r="BK14" s="62"/>
      <c r="BL14" s="82">
        <f t="shared" si="4"/>
        <v>1</v>
      </c>
      <c r="BM14" s="82">
        <f t="shared" si="5"/>
        <v>2.9</v>
      </c>
      <c r="BN14" s="82">
        <f t="shared" si="6"/>
        <v>4</v>
      </c>
      <c r="BO14" s="105">
        <v>4</v>
      </c>
      <c r="BP14" s="49">
        <v>3</v>
      </c>
      <c r="BQ14" s="49">
        <v>3</v>
      </c>
      <c r="BR14" s="105">
        <v>4</v>
      </c>
      <c r="BS14" s="105">
        <f t="shared" si="16"/>
        <v>4</v>
      </c>
      <c r="BT14" s="105">
        <f t="shared" si="17"/>
        <v>4</v>
      </c>
      <c r="BU14" s="105">
        <f t="shared" si="18"/>
        <v>4</v>
      </c>
      <c r="BV14" s="49">
        <v>2</v>
      </c>
      <c r="BW14" s="49">
        <v>3</v>
      </c>
      <c r="BX14" s="49">
        <v>2</v>
      </c>
      <c r="BY14" s="49">
        <v>2</v>
      </c>
      <c r="BZ14" s="49">
        <v>4</v>
      </c>
      <c r="CA14" s="49">
        <v>1</v>
      </c>
      <c r="CB14" s="49">
        <v>2</v>
      </c>
      <c r="CC14" s="49">
        <v>2</v>
      </c>
      <c r="CD14" s="105">
        <f t="shared" si="19"/>
        <v>4</v>
      </c>
      <c r="CE14" s="49">
        <v>1</v>
      </c>
      <c r="CF14" s="49">
        <v>3</v>
      </c>
      <c r="CG14" s="49">
        <v>3</v>
      </c>
      <c r="CH14" s="49">
        <v>3</v>
      </c>
      <c r="CI14" s="62"/>
      <c r="CJ14" s="82">
        <f t="shared" ref="CJ14" si="22">IF(SUM(CM14:CU14)=0, 0, MIN(CM14:CU14))</f>
        <v>3</v>
      </c>
      <c r="CK14" s="82">
        <f t="shared" si="20"/>
        <v>3.7777777777777777</v>
      </c>
      <c r="CL14" s="82">
        <f t="shared" si="21"/>
        <v>4</v>
      </c>
      <c r="CM14" s="49">
        <v>4</v>
      </c>
      <c r="CN14" s="49">
        <v>4</v>
      </c>
      <c r="CO14" s="49">
        <v>4</v>
      </c>
      <c r="CP14" s="49">
        <v>4</v>
      </c>
      <c r="CQ14" s="49">
        <v>4</v>
      </c>
      <c r="CR14" s="49">
        <v>3</v>
      </c>
      <c r="CS14" s="49">
        <v>4</v>
      </c>
      <c r="CT14" s="105">
        <v>4</v>
      </c>
      <c r="CU14" s="49">
        <v>3</v>
      </c>
      <c r="CV14" s="62"/>
      <c r="CW14" s="82">
        <f t="shared" si="8"/>
        <v>3</v>
      </c>
      <c r="CX14" s="82">
        <f t="shared" si="9"/>
        <v>4</v>
      </c>
      <c r="CY14" s="82">
        <f t="shared" si="10"/>
        <v>5</v>
      </c>
      <c r="CZ14" s="49">
        <v>4</v>
      </c>
      <c r="DA14" s="49">
        <v>4</v>
      </c>
      <c r="DB14" s="49">
        <v>4</v>
      </c>
      <c r="DC14" s="49">
        <v>4</v>
      </c>
      <c r="DD14" s="49">
        <v>4</v>
      </c>
      <c r="DE14" s="49">
        <v>4</v>
      </c>
      <c r="DF14" s="49">
        <v>4</v>
      </c>
      <c r="DG14" s="49">
        <v>4</v>
      </c>
      <c r="DH14" s="49">
        <v>4</v>
      </c>
      <c r="DI14" s="49">
        <v>4</v>
      </c>
      <c r="DJ14" s="49">
        <v>5</v>
      </c>
      <c r="DK14" s="49">
        <v>4</v>
      </c>
      <c r="DL14" s="49">
        <v>4</v>
      </c>
      <c r="DM14" s="49">
        <v>4</v>
      </c>
      <c r="DN14" s="49">
        <v>4</v>
      </c>
      <c r="DO14" s="49">
        <v>4</v>
      </c>
      <c r="DP14" s="49">
        <v>3</v>
      </c>
      <c r="DQ14" s="49">
        <v>4</v>
      </c>
      <c r="DR14" s="62"/>
    </row>
    <row r="15" spans="1:122" s="16" customFormat="1" x14ac:dyDescent="0.3">
      <c r="A15" s="21">
        <v>5</v>
      </c>
      <c r="B15" s="17" t="s">
        <v>23</v>
      </c>
      <c r="C15" s="62"/>
      <c r="D15" s="82">
        <f t="shared" si="0"/>
        <v>1</v>
      </c>
      <c r="E15" s="82">
        <f t="shared" si="11"/>
        <v>4</v>
      </c>
      <c r="F15" s="82">
        <f t="shared" si="1"/>
        <v>5</v>
      </c>
      <c r="G15" s="49">
        <v>5</v>
      </c>
      <c r="H15" s="49">
        <v>5</v>
      </c>
      <c r="I15" s="49">
        <v>4</v>
      </c>
      <c r="J15" s="49">
        <v>5</v>
      </c>
      <c r="K15" s="49">
        <v>5</v>
      </c>
      <c r="L15" s="49">
        <v>4</v>
      </c>
      <c r="M15" s="49">
        <v>4</v>
      </c>
      <c r="N15" s="49">
        <v>4</v>
      </c>
      <c r="O15" s="49">
        <v>4</v>
      </c>
      <c r="P15" s="49">
        <v>1</v>
      </c>
      <c r="Q15" s="49">
        <v>4</v>
      </c>
      <c r="R15" s="49">
        <v>5</v>
      </c>
      <c r="S15" s="49">
        <v>3</v>
      </c>
      <c r="T15" s="49">
        <v>2</v>
      </c>
      <c r="U15" s="49"/>
      <c r="V15" s="49"/>
      <c r="W15" s="49">
        <v>4</v>
      </c>
      <c r="X15" s="49">
        <v>5</v>
      </c>
      <c r="Y15" s="62"/>
      <c r="Z15" s="82">
        <f t="shared" si="2"/>
        <v>1</v>
      </c>
      <c r="AA15" s="82">
        <f t="shared" si="12"/>
        <v>3.9473684210526314</v>
      </c>
      <c r="AB15" s="82">
        <f t="shared" si="13"/>
        <v>5</v>
      </c>
      <c r="AC15" s="49">
        <v>3</v>
      </c>
      <c r="AD15" s="49">
        <v>3</v>
      </c>
      <c r="AE15" s="49">
        <v>3</v>
      </c>
      <c r="AF15" s="49">
        <v>3</v>
      </c>
      <c r="AG15" s="49">
        <v>3</v>
      </c>
      <c r="AH15" s="49">
        <v>5</v>
      </c>
      <c r="AI15" s="49">
        <v>5</v>
      </c>
      <c r="AJ15" s="49">
        <v>5</v>
      </c>
      <c r="AK15" s="49">
        <v>5</v>
      </c>
      <c r="AL15" s="49">
        <v>5</v>
      </c>
      <c r="AM15" s="49">
        <v>5</v>
      </c>
      <c r="AN15" s="49">
        <v>5</v>
      </c>
      <c r="AO15" s="49">
        <v>3</v>
      </c>
      <c r="AP15" s="49">
        <v>4</v>
      </c>
      <c r="AQ15" s="49">
        <v>5</v>
      </c>
      <c r="AR15" s="49">
        <v>1</v>
      </c>
      <c r="AS15" s="49">
        <v>4</v>
      </c>
      <c r="AT15" s="49">
        <v>3</v>
      </c>
      <c r="AU15" s="49">
        <v>5</v>
      </c>
      <c r="AV15" s="49"/>
      <c r="AW15" s="49"/>
      <c r="AX15" s="49"/>
      <c r="AY15" s="62"/>
      <c r="AZ15" s="82">
        <f t="shared" si="3"/>
        <v>2</v>
      </c>
      <c r="BA15" s="82">
        <f t="shared" si="14"/>
        <v>3.875</v>
      </c>
      <c r="BB15" s="82">
        <f t="shared" si="15"/>
        <v>5</v>
      </c>
      <c r="BC15" s="49">
        <v>3</v>
      </c>
      <c r="BD15" s="49">
        <v>3</v>
      </c>
      <c r="BE15" s="49">
        <v>2</v>
      </c>
      <c r="BF15" s="49">
        <v>4</v>
      </c>
      <c r="BG15" s="49">
        <v>4</v>
      </c>
      <c r="BH15" s="49">
        <v>5</v>
      </c>
      <c r="BI15" s="49">
        <v>5</v>
      </c>
      <c r="BJ15" s="49">
        <v>5</v>
      </c>
      <c r="BK15" s="62"/>
      <c r="BL15" s="82">
        <f t="shared" si="4"/>
        <v>1</v>
      </c>
      <c r="BM15" s="82">
        <f t="shared" si="5"/>
        <v>4.2</v>
      </c>
      <c r="BN15" s="82">
        <f t="shared" si="6"/>
        <v>5</v>
      </c>
      <c r="BO15" s="105">
        <v>5</v>
      </c>
      <c r="BP15" s="49">
        <v>3</v>
      </c>
      <c r="BQ15" s="110">
        <v>3</v>
      </c>
      <c r="BR15" s="105">
        <v>5</v>
      </c>
      <c r="BS15" s="105">
        <f t="shared" si="16"/>
        <v>5</v>
      </c>
      <c r="BT15" s="105">
        <f t="shared" si="17"/>
        <v>5</v>
      </c>
      <c r="BU15" s="105">
        <f t="shared" si="18"/>
        <v>5</v>
      </c>
      <c r="BV15" s="49">
        <v>1</v>
      </c>
      <c r="BW15" s="49">
        <v>5</v>
      </c>
      <c r="BX15" s="49">
        <v>5</v>
      </c>
      <c r="BY15" s="49">
        <v>5</v>
      </c>
      <c r="BZ15" s="49">
        <v>3</v>
      </c>
      <c r="CA15" s="49">
        <v>4</v>
      </c>
      <c r="CB15" s="49">
        <v>5</v>
      </c>
      <c r="CC15" s="49">
        <v>5</v>
      </c>
      <c r="CD15" s="105">
        <f t="shared" si="19"/>
        <v>5</v>
      </c>
      <c r="CE15" s="49">
        <v>4</v>
      </c>
      <c r="CF15" s="49">
        <v>3</v>
      </c>
      <c r="CG15" s="49">
        <v>3</v>
      </c>
      <c r="CH15" s="49">
        <v>5</v>
      </c>
      <c r="CI15" s="62"/>
      <c r="CJ15" s="82">
        <f t="shared" si="7"/>
        <v>2</v>
      </c>
      <c r="CK15" s="82">
        <f t="shared" si="20"/>
        <v>3.1111111111111112</v>
      </c>
      <c r="CL15" s="82">
        <f t="shared" si="21"/>
        <v>5</v>
      </c>
      <c r="CM15" s="49">
        <v>3</v>
      </c>
      <c r="CN15" s="49">
        <v>3</v>
      </c>
      <c r="CO15" s="49">
        <v>2</v>
      </c>
      <c r="CP15" s="49">
        <v>2</v>
      </c>
      <c r="CQ15" s="49">
        <v>3</v>
      </c>
      <c r="CR15" s="49">
        <v>2</v>
      </c>
      <c r="CS15" s="49">
        <v>5</v>
      </c>
      <c r="CT15" s="105">
        <v>5</v>
      </c>
      <c r="CU15" s="49">
        <v>3</v>
      </c>
      <c r="CV15" s="62"/>
      <c r="CW15" s="82">
        <f t="shared" si="8"/>
        <v>2</v>
      </c>
      <c r="CX15" s="82">
        <f t="shared" si="9"/>
        <v>3.5</v>
      </c>
      <c r="CY15" s="82">
        <f t="shared" si="10"/>
        <v>5</v>
      </c>
      <c r="CZ15" s="49">
        <v>4</v>
      </c>
      <c r="DA15" s="49">
        <v>4</v>
      </c>
      <c r="DB15" s="49">
        <v>4</v>
      </c>
      <c r="DC15" s="49">
        <v>4</v>
      </c>
      <c r="DD15" s="49">
        <v>4</v>
      </c>
      <c r="DE15" s="49">
        <v>4</v>
      </c>
      <c r="DF15" s="49">
        <v>4</v>
      </c>
      <c r="DG15" s="49">
        <v>4</v>
      </c>
      <c r="DH15" s="49">
        <v>4</v>
      </c>
      <c r="DI15" s="49">
        <v>3</v>
      </c>
      <c r="DJ15" s="49">
        <v>4</v>
      </c>
      <c r="DK15" s="49">
        <v>3</v>
      </c>
      <c r="DL15" s="49">
        <v>3</v>
      </c>
      <c r="DM15" s="49">
        <v>2</v>
      </c>
      <c r="DN15" s="49">
        <v>2</v>
      </c>
      <c r="DO15" s="49">
        <v>3</v>
      </c>
      <c r="DP15" s="49">
        <v>2</v>
      </c>
      <c r="DQ15" s="49">
        <v>5</v>
      </c>
      <c r="DR15" s="62"/>
    </row>
    <row r="16" spans="1:122" s="16" customFormat="1" x14ac:dyDescent="0.3">
      <c r="A16" s="21">
        <v>6</v>
      </c>
      <c r="B16" s="17" t="s">
        <v>168</v>
      </c>
      <c r="C16" s="62"/>
      <c r="D16" s="82">
        <f t="shared" si="0"/>
        <v>1</v>
      </c>
      <c r="E16" s="82">
        <f t="shared" si="11"/>
        <v>2.6875</v>
      </c>
      <c r="F16" s="82">
        <f t="shared" si="1"/>
        <v>5</v>
      </c>
      <c r="G16" s="49">
        <v>5</v>
      </c>
      <c r="H16" s="49">
        <v>5</v>
      </c>
      <c r="I16" s="49">
        <v>5</v>
      </c>
      <c r="J16" s="49">
        <v>4</v>
      </c>
      <c r="K16" s="49">
        <v>1</v>
      </c>
      <c r="L16" s="49">
        <v>3</v>
      </c>
      <c r="M16" s="49">
        <v>1</v>
      </c>
      <c r="N16" s="49">
        <v>5</v>
      </c>
      <c r="O16" s="49">
        <v>2</v>
      </c>
      <c r="P16" s="49">
        <v>1</v>
      </c>
      <c r="Q16" s="49">
        <v>1</v>
      </c>
      <c r="R16" s="49">
        <v>1</v>
      </c>
      <c r="S16" s="49">
        <v>3</v>
      </c>
      <c r="T16" s="49">
        <v>1</v>
      </c>
      <c r="U16" s="49"/>
      <c r="V16" s="49"/>
      <c r="W16" s="49">
        <v>4</v>
      </c>
      <c r="X16" s="49">
        <v>1</v>
      </c>
      <c r="Y16" s="62"/>
      <c r="Z16" s="82">
        <f t="shared" si="2"/>
        <v>1</v>
      </c>
      <c r="AA16" s="82">
        <f t="shared" si="12"/>
        <v>1.8947368421052631</v>
      </c>
      <c r="AB16" s="82">
        <f t="shared" si="13"/>
        <v>4</v>
      </c>
      <c r="AC16" s="49">
        <v>1</v>
      </c>
      <c r="AD16" s="49">
        <v>1</v>
      </c>
      <c r="AE16" s="49">
        <v>1</v>
      </c>
      <c r="AF16" s="49">
        <v>1</v>
      </c>
      <c r="AG16" s="49">
        <v>1</v>
      </c>
      <c r="AH16" s="49">
        <v>2</v>
      </c>
      <c r="AI16" s="49">
        <v>4</v>
      </c>
      <c r="AJ16" s="49">
        <v>1</v>
      </c>
      <c r="AK16" s="49">
        <v>1</v>
      </c>
      <c r="AL16" s="49">
        <v>4</v>
      </c>
      <c r="AM16" s="49">
        <v>1</v>
      </c>
      <c r="AN16" s="49">
        <v>3</v>
      </c>
      <c r="AO16" s="49">
        <v>2</v>
      </c>
      <c r="AP16" s="49">
        <v>2</v>
      </c>
      <c r="AQ16" s="49">
        <v>4</v>
      </c>
      <c r="AR16" s="49">
        <v>1</v>
      </c>
      <c r="AS16" s="49">
        <v>1</v>
      </c>
      <c r="AT16" s="49">
        <v>4</v>
      </c>
      <c r="AU16" s="49">
        <v>1</v>
      </c>
      <c r="AV16" s="49"/>
      <c r="AW16" s="49"/>
      <c r="AX16" s="49"/>
      <c r="AY16" s="62"/>
      <c r="AZ16" s="82">
        <f t="shared" si="3"/>
        <v>1</v>
      </c>
      <c r="BA16" s="82">
        <f t="shared" si="14"/>
        <v>1.625</v>
      </c>
      <c r="BB16" s="82">
        <f t="shared" si="15"/>
        <v>4</v>
      </c>
      <c r="BC16" s="49">
        <v>3</v>
      </c>
      <c r="BD16" s="49">
        <v>4</v>
      </c>
      <c r="BE16" s="49">
        <v>1</v>
      </c>
      <c r="BF16" s="49">
        <v>1</v>
      </c>
      <c r="BG16" s="49">
        <v>1</v>
      </c>
      <c r="BH16" s="49">
        <v>1</v>
      </c>
      <c r="BI16" s="49">
        <v>1</v>
      </c>
      <c r="BJ16" s="49">
        <v>1</v>
      </c>
      <c r="BK16" s="62"/>
      <c r="BL16" s="82">
        <f t="shared" si="4"/>
        <v>1</v>
      </c>
      <c r="BM16" s="82">
        <f t="shared" si="5"/>
        <v>2.5</v>
      </c>
      <c r="BN16" s="82">
        <f t="shared" si="6"/>
        <v>4</v>
      </c>
      <c r="BO16" s="105">
        <v>4</v>
      </c>
      <c r="BP16" s="49">
        <v>2</v>
      </c>
      <c r="BQ16" s="110">
        <v>2</v>
      </c>
      <c r="BR16" s="105">
        <v>4</v>
      </c>
      <c r="BS16" s="105">
        <f t="shared" si="16"/>
        <v>4</v>
      </c>
      <c r="BT16" s="105">
        <f t="shared" si="17"/>
        <v>4</v>
      </c>
      <c r="BU16" s="105">
        <f t="shared" si="18"/>
        <v>4</v>
      </c>
      <c r="BV16" s="49">
        <v>2</v>
      </c>
      <c r="BW16" s="49">
        <v>2</v>
      </c>
      <c r="BX16" s="49">
        <v>1</v>
      </c>
      <c r="BY16" s="49">
        <v>1</v>
      </c>
      <c r="BZ16" s="49">
        <v>3</v>
      </c>
      <c r="CA16" s="49">
        <v>1</v>
      </c>
      <c r="CB16" s="49">
        <v>3</v>
      </c>
      <c r="CC16" s="49">
        <v>2</v>
      </c>
      <c r="CD16" s="105">
        <f t="shared" si="19"/>
        <v>4</v>
      </c>
      <c r="CE16" s="49">
        <v>1</v>
      </c>
      <c r="CF16" s="49">
        <v>2</v>
      </c>
      <c r="CG16" s="49">
        <v>2</v>
      </c>
      <c r="CH16" s="49">
        <v>2</v>
      </c>
      <c r="CI16" s="62"/>
      <c r="CJ16" s="82">
        <f t="shared" si="7"/>
        <v>2</v>
      </c>
      <c r="CK16" s="82">
        <f t="shared" si="20"/>
        <v>2.8888888888888888</v>
      </c>
      <c r="CL16" s="82">
        <f t="shared" si="21"/>
        <v>4</v>
      </c>
      <c r="CM16" s="49">
        <v>3</v>
      </c>
      <c r="CN16" s="49">
        <v>3</v>
      </c>
      <c r="CO16" s="49">
        <v>3</v>
      </c>
      <c r="CP16" s="49">
        <v>3</v>
      </c>
      <c r="CQ16" s="49">
        <v>3</v>
      </c>
      <c r="CR16" s="49">
        <v>3</v>
      </c>
      <c r="CS16" s="49">
        <v>2</v>
      </c>
      <c r="CT16" s="105">
        <v>4</v>
      </c>
      <c r="CU16" s="49">
        <v>2</v>
      </c>
      <c r="CV16" s="62"/>
      <c r="CW16" s="82">
        <f t="shared" si="8"/>
        <v>1</v>
      </c>
      <c r="CX16" s="82">
        <f t="shared" si="9"/>
        <v>2.8333333333333335</v>
      </c>
      <c r="CY16" s="82">
        <f t="shared" si="10"/>
        <v>3</v>
      </c>
      <c r="CZ16" s="49">
        <v>3</v>
      </c>
      <c r="DA16" s="49">
        <v>3</v>
      </c>
      <c r="DB16" s="49">
        <v>3</v>
      </c>
      <c r="DC16" s="49">
        <v>3</v>
      </c>
      <c r="DD16" s="49">
        <v>3</v>
      </c>
      <c r="DE16" s="49">
        <v>3</v>
      </c>
      <c r="DF16" s="49">
        <v>3</v>
      </c>
      <c r="DG16" s="49">
        <v>3</v>
      </c>
      <c r="DH16" s="49">
        <v>3</v>
      </c>
      <c r="DI16" s="49">
        <v>3</v>
      </c>
      <c r="DJ16" s="49">
        <v>1</v>
      </c>
      <c r="DK16" s="49">
        <v>3</v>
      </c>
      <c r="DL16" s="49">
        <v>3</v>
      </c>
      <c r="DM16" s="49">
        <v>3</v>
      </c>
      <c r="DN16" s="49">
        <v>3</v>
      </c>
      <c r="DO16" s="49">
        <v>3</v>
      </c>
      <c r="DP16" s="49">
        <v>3</v>
      </c>
      <c r="DQ16" s="49">
        <v>2</v>
      </c>
      <c r="DR16" s="62"/>
    </row>
    <row r="17" spans="1:122" s="16" customFormat="1" x14ac:dyDescent="0.3">
      <c r="A17" s="21">
        <v>7</v>
      </c>
      <c r="B17" s="17" t="s">
        <v>169</v>
      </c>
      <c r="C17" s="62"/>
      <c r="D17" s="82">
        <f t="shared" si="0"/>
        <v>1</v>
      </c>
      <c r="E17" s="82">
        <f t="shared" si="11"/>
        <v>1.375</v>
      </c>
      <c r="F17" s="82">
        <f t="shared" si="1"/>
        <v>3</v>
      </c>
      <c r="G17" s="49">
        <v>3</v>
      </c>
      <c r="H17" s="49">
        <v>2</v>
      </c>
      <c r="I17" s="49">
        <v>2</v>
      </c>
      <c r="J17" s="49">
        <v>1</v>
      </c>
      <c r="K17" s="49">
        <v>1</v>
      </c>
      <c r="L17" s="49">
        <v>1</v>
      </c>
      <c r="M17" s="49">
        <v>1</v>
      </c>
      <c r="N17" s="49">
        <v>1</v>
      </c>
      <c r="O17" s="49">
        <v>2</v>
      </c>
      <c r="P17" s="49">
        <v>1</v>
      </c>
      <c r="Q17" s="49">
        <v>1</v>
      </c>
      <c r="R17" s="49">
        <v>1</v>
      </c>
      <c r="S17" s="49">
        <v>2</v>
      </c>
      <c r="T17" s="49">
        <v>1</v>
      </c>
      <c r="U17" s="49"/>
      <c r="V17" s="49"/>
      <c r="W17" s="49">
        <v>1</v>
      </c>
      <c r="X17" s="49">
        <v>1</v>
      </c>
      <c r="Y17" s="62"/>
      <c r="Z17" s="82">
        <f t="shared" si="2"/>
        <v>1</v>
      </c>
      <c r="AA17" s="82">
        <f t="shared" si="12"/>
        <v>1.736842105263158</v>
      </c>
      <c r="AB17" s="82">
        <f t="shared" si="13"/>
        <v>5</v>
      </c>
      <c r="AC17" s="49">
        <v>1</v>
      </c>
      <c r="AD17" s="49">
        <v>1</v>
      </c>
      <c r="AE17" s="49">
        <v>1</v>
      </c>
      <c r="AF17" s="49">
        <v>1</v>
      </c>
      <c r="AG17" s="49">
        <v>1</v>
      </c>
      <c r="AH17" s="49">
        <v>1</v>
      </c>
      <c r="AI17" s="49">
        <v>3</v>
      </c>
      <c r="AJ17" s="49">
        <v>2</v>
      </c>
      <c r="AK17" s="49">
        <v>2</v>
      </c>
      <c r="AL17" s="49">
        <v>5</v>
      </c>
      <c r="AM17" s="49">
        <v>1</v>
      </c>
      <c r="AN17" s="49">
        <v>2</v>
      </c>
      <c r="AO17" s="49">
        <v>1</v>
      </c>
      <c r="AP17" s="49">
        <v>1</v>
      </c>
      <c r="AQ17" s="49">
        <v>4</v>
      </c>
      <c r="AR17" s="49">
        <v>1</v>
      </c>
      <c r="AS17" s="49">
        <v>1</v>
      </c>
      <c r="AT17" s="49">
        <v>2</v>
      </c>
      <c r="AU17" s="49">
        <v>2</v>
      </c>
      <c r="AV17" s="49"/>
      <c r="AW17" s="49"/>
      <c r="AX17" s="49"/>
      <c r="AY17" s="62"/>
      <c r="AZ17" s="82">
        <f t="shared" si="3"/>
        <v>1</v>
      </c>
      <c r="BA17" s="82">
        <f t="shared" si="14"/>
        <v>1.625</v>
      </c>
      <c r="BB17" s="82">
        <f t="shared" si="15"/>
        <v>3</v>
      </c>
      <c r="BC17" s="49">
        <v>3</v>
      </c>
      <c r="BD17" s="49">
        <v>3</v>
      </c>
      <c r="BE17" s="49">
        <v>1</v>
      </c>
      <c r="BF17" s="49">
        <v>1</v>
      </c>
      <c r="BG17" s="49">
        <v>1</v>
      </c>
      <c r="BH17" s="49">
        <v>1</v>
      </c>
      <c r="BI17" s="49">
        <v>2</v>
      </c>
      <c r="BJ17" s="49">
        <v>1</v>
      </c>
      <c r="BK17" s="62"/>
      <c r="BL17" s="82">
        <f t="shared" si="4"/>
        <v>1</v>
      </c>
      <c r="BM17" s="82">
        <f t="shared" si="5"/>
        <v>2.5</v>
      </c>
      <c r="BN17" s="82">
        <f t="shared" si="6"/>
        <v>4</v>
      </c>
      <c r="BO17" s="105">
        <v>4</v>
      </c>
      <c r="BP17" s="49">
        <v>3</v>
      </c>
      <c r="BQ17" s="110">
        <v>1</v>
      </c>
      <c r="BR17" s="105">
        <v>4</v>
      </c>
      <c r="BS17" s="105">
        <f t="shared" si="16"/>
        <v>4</v>
      </c>
      <c r="BT17" s="105">
        <f t="shared" si="17"/>
        <v>4</v>
      </c>
      <c r="BU17" s="105">
        <f t="shared" si="18"/>
        <v>4</v>
      </c>
      <c r="BV17" s="49">
        <v>2</v>
      </c>
      <c r="BW17" s="49">
        <v>2</v>
      </c>
      <c r="BX17" s="49">
        <v>1</v>
      </c>
      <c r="BY17" s="49">
        <v>1</v>
      </c>
      <c r="BZ17" s="49">
        <v>3</v>
      </c>
      <c r="CA17" s="49">
        <v>1</v>
      </c>
      <c r="CB17" s="49">
        <v>3</v>
      </c>
      <c r="CC17" s="49">
        <v>2</v>
      </c>
      <c r="CD17" s="105">
        <f t="shared" si="19"/>
        <v>4</v>
      </c>
      <c r="CE17" s="49">
        <v>1</v>
      </c>
      <c r="CF17" s="49">
        <v>2</v>
      </c>
      <c r="CG17" s="49">
        <v>2</v>
      </c>
      <c r="CH17" s="49">
        <v>2</v>
      </c>
      <c r="CI17" s="62"/>
      <c r="CJ17" s="82">
        <f t="shared" ref="CJ17" si="23">IF(SUM(CM17:CU17)=0, 0, MIN(CM17:CU17))</f>
        <v>2</v>
      </c>
      <c r="CK17" s="82">
        <f t="shared" si="20"/>
        <v>2.3333333333333335</v>
      </c>
      <c r="CL17" s="82">
        <f t="shared" si="21"/>
        <v>4</v>
      </c>
      <c r="CM17" s="49">
        <v>2</v>
      </c>
      <c r="CN17" s="49">
        <v>2</v>
      </c>
      <c r="CO17" s="49">
        <v>2</v>
      </c>
      <c r="CP17" s="49">
        <v>2</v>
      </c>
      <c r="CQ17" s="49">
        <v>2</v>
      </c>
      <c r="CR17" s="49">
        <v>2</v>
      </c>
      <c r="CS17" s="49">
        <v>2</v>
      </c>
      <c r="CT17" s="105">
        <v>4</v>
      </c>
      <c r="CU17" s="49">
        <v>3</v>
      </c>
      <c r="CV17" s="62"/>
      <c r="CW17" s="82">
        <f t="shared" si="8"/>
        <v>1</v>
      </c>
      <c r="CX17" s="82">
        <f t="shared" si="9"/>
        <v>2.6111111111111112</v>
      </c>
      <c r="CY17" s="82">
        <f t="shared" si="10"/>
        <v>4</v>
      </c>
      <c r="CZ17" s="49">
        <v>3</v>
      </c>
      <c r="DA17" s="49">
        <v>3</v>
      </c>
      <c r="DB17" s="49">
        <v>3</v>
      </c>
      <c r="DC17" s="49">
        <v>3</v>
      </c>
      <c r="DD17" s="49">
        <v>4</v>
      </c>
      <c r="DE17" s="49">
        <v>4</v>
      </c>
      <c r="DF17" s="49">
        <v>3</v>
      </c>
      <c r="DG17" s="49">
        <v>3</v>
      </c>
      <c r="DH17" s="49">
        <v>3</v>
      </c>
      <c r="DI17" s="49">
        <v>3</v>
      </c>
      <c r="DJ17" s="49">
        <v>1</v>
      </c>
      <c r="DK17" s="49">
        <v>2</v>
      </c>
      <c r="DL17" s="49">
        <v>2</v>
      </c>
      <c r="DM17" s="49">
        <v>2</v>
      </c>
      <c r="DN17" s="49">
        <v>2</v>
      </c>
      <c r="DO17" s="49">
        <v>2</v>
      </c>
      <c r="DP17" s="49">
        <v>2</v>
      </c>
      <c r="DQ17" s="49">
        <v>2</v>
      </c>
      <c r="DR17" s="62"/>
    </row>
    <row r="18" spans="1:122" s="16" customFormat="1" x14ac:dyDescent="0.3">
      <c r="A18" s="21">
        <v>8</v>
      </c>
      <c r="B18" s="17" t="s">
        <v>24</v>
      </c>
      <c r="C18" s="62"/>
      <c r="D18" s="82">
        <f t="shared" si="0"/>
        <v>1</v>
      </c>
      <c r="E18" s="82">
        <f t="shared" si="11"/>
        <v>2.4375</v>
      </c>
      <c r="F18" s="82">
        <f t="shared" si="1"/>
        <v>4</v>
      </c>
      <c r="G18" s="49">
        <v>4</v>
      </c>
      <c r="H18" s="49">
        <v>4</v>
      </c>
      <c r="I18" s="49">
        <v>4</v>
      </c>
      <c r="J18" s="49">
        <v>1</v>
      </c>
      <c r="K18" s="49">
        <v>3</v>
      </c>
      <c r="L18" s="49">
        <v>3</v>
      </c>
      <c r="M18" s="49">
        <v>1</v>
      </c>
      <c r="N18" s="49">
        <v>4</v>
      </c>
      <c r="O18" s="49">
        <v>1</v>
      </c>
      <c r="P18" s="49">
        <v>1</v>
      </c>
      <c r="Q18" s="49">
        <v>1</v>
      </c>
      <c r="R18" s="49">
        <v>3</v>
      </c>
      <c r="S18" s="49">
        <v>2</v>
      </c>
      <c r="T18" s="49">
        <v>1</v>
      </c>
      <c r="U18" s="49"/>
      <c r="V18" s="49"/>
      <c r="W18" s="49">
        <v>3</v>
      </c>
      <c r="X18" s="49">
        <v>3</v>
      </c>
      <c r="Y18" s="62"/>
      <c r="Z18" s="82">
        <f t="shared" si="2"/>
        <v>1</v>
      </c>
      <c r="AA18" s="82">
        <f t="shared" si="12"/>
        <v>2.4736842105263159</v>
      </c>
      <c r="AB18" s="82">
        <f t="shared" si="13"/>
        <v>5</v>
      </c>
      <c r="AC18" s="49">
        <v>1</v>
      </c>
      <c r="AD18" s="49">
        <v>1</v>
      </c>
      <c r="AE18" s="49">
        <v>1</v>
      </c>
      <c r="AF18" s="49">
        <v>1</v>
      </c>
      <c r="AG18" s="49">
        <v>1</v>
      </c>
      <c r="AH18" s="49">
        <v>4</v>
      </c>
      <c r="AI18" s="49">
        <v>4</v>
      </c>
      <c r="AJ18" s="49">
        <v>3</v>
      </c>
      <c r="AK18" s="49">
        <v>3</v>
      </c>
      <c r="AL18" s="49">
        <v>4</v>
      </c>
      <c r="AM18" s="49">
        <v>3</v>
      </c>
      <c r="AN18" s="49">
        <v>2</v>
      </c>
      <c r="AO18" s="49">
        <v>2</v>
      </c>
      <c r="AP18" s="49">
        <v>1</v>
      </c>
      <c r="AQ18" s="49">
        <v>4</v>
      </c>
      <c r="AR18" s="49">
        <v>2</v>
      </c>
      <c r="AS18" s="49">
        <v>2</v>
      </c>
      <c r="AT18" s="49">
        <v>5</v>
      </c>
      <c r="AU18" s="49">
        <v>3</v>
      </c>
      <c r="AV18" s="49"/>
      <c r="AW18" s="49"/>
      <c r="AX18" s="49"/>
      <c r="AY18" s="62"/>
      <c r="AZ18" s="82">
        <f t="shared" si="3"/>
        <v>2</v>
      </c>
      <c r="BA18" s="82">
        <f t="shared" si="14"/>
        <v>2.625</v>
      </c>
      <c r="BB18" s="82">
        <f t="shared" si="15"/>
        <v>4</v>
      </c>
      <c r="BC18" s="49">
        <v>4</v>
      </c>
      <c r="BD18" s="49">
        <v>3</v>
      </c>
      <c r="BE18" s="49">
        <v>3</v>
      </c>
      <c r="BF18" s="49">
        <v>2</v>
      </c>
      <c r="BG18" s="49">
        <v>3</v>
      </c>
      <c r="BH18" s="49">
        <v>2</v>
      </c>
      <c r="BI18" s="49">
        <v>2</v>
      </c>
      <c r="BJ18" s="49">
        <v>2</v>
      </c>
      <c r="BK18" s="62"/>
      <c r="BL18" s="82">
        <f t="shared" si="4"/>
        <v>1</v>
      </c>
      <c r="BM18" s="82">
        <f t="shared" si="5"/>
        <v>2.0499999999999998</v>
      </c>
      <c r="BN18" s="82">
        <f t="shared" si="6"/>
        <v>4</v>
      </c>
      <c r="BO18" s="105">
        <v>3</v>
      </c>
      <c r="BP18" s="49">
        <v>3</v>
      </c>
      <c r="BQ18" s="110">
        <v>3</v>
      </c>
      <c r="BR18" s="105">
        <v>3</v>
      </c>
      <c r="BS18" s="105">
        <f t="shared" si="16"/>
        <v>3</v>
      </c>
      <c r="BT18" s="105">
        <f t="shared" si="17"/>
        <v>3</v>
      </c>
      <c r="BU18" s="105">
        <f t="shared" si="18"/>
        <v>3</v>
      </c>
      <c r="BV18" s="49">
        <v>1</v>
      </c>
      <c r="BW18" s="49">
        <v>2</v>
      </c>
      <c r="BX18" s="49">
        <v>1</v>
      </c>
      <c r="BY18" s="49">
        <v>1</v>
      </c>
      <c r="BZ18" s="49">
        <v>4</v>
      </c>
      <c r="CA18" s="49">
        <v>1</v>
      </c>
      <c r="CB18" s="49">
        <v>1</v>
      </c>
      <c r="CC18" s="49">
        <v>1</v>
      </c>
      <c r="CD18" s="105">
        <f t="shared" si="19"/>
        <v>3</v>
      </c>
      <c r="CE18" s="49">
        <v>1</v>
      </c>
      <c r="CF18" s="49">
        <v>1</v>
      </c>
      <c r="CG18" s="49">
        <v>1</v>
      </c>
      <c r="CH18" s="49">
        <v>2</v>
      </c>
      <c r="CI18" s="62"/>
      <c r="CJ18" s="82">
        <f t="shared" si="7"/>
        <v>3</v>
      </c>
      <c r="CK18" s="82">
        <f t="shared" si="20"/>
        <v>3.7777777777777777</v>
      </c>
      <c r="CL18" s="82">
        <f t="shared" si="21"/>
        <v>4</v>
      </c>
      <c r="CM18" s="49">
        <v>4</v>
      </c>
      <c r="CN18" s="49">
        <v>4</v>
      </c>
      <c r="CO18" s="49">
        <v>4</v>
      </c>
      <c r="CP18" s="49">
        <v>4</v>
      </c>
      <c r="CQ18" s="49">
        <v>4</v>
      </c>
      <c r="CR18" s="49">
        <v>4</v>
      </c>
      <c r="CS18" s="49">
        <v>4</v>
      </c>
      <c r="CT18" s="105">
        <v>3</v>
      </c>
      <c r="CU18" s="49">
        <v>3</v>
      </c>
      <c r="CV18" s="62"/>
      <c r="CW18" s="82">
        <f t="shared" si="8"/>
        <v>4</v>
      </c>
      <c r="CX18" s="82">
        <f t="shared" si="9"/>
        <v>4</v>
      </c>
      <c r="CY18" s="82">
        <f t="shared" si="10"/>
        <v>4</v>
      </c>
      <c r="CZ18" s="49">
        <v>4</v>
      </c>
      <c r="DA18" s="49">
        <v>4</v>
      </c>
      <c r="DB18" s="49">
        <v>4</v>
      </c>
      <c r="DC18" s="49">
        <v>4</v>
      </c>
      <c r="DD18" s="49">
        <v>4</v>
      </c>
      <c r="DE18" s="49">
        <v>4</v>
      </c>
      <c r="DF18" s="49">
        <v>4</v>
      </c>
      <c r="DG18" s="49">
        <v>4</v>
      </c>
      <c r="DH18" s="49">
        <v>4</v>
      </c>
      <c r="DI18" s="49">
        <v>4</v>
      </c>
      <c r="DJ18" s="49">
        <v>4</v>
      </c>
      <c r="DK18" s="49">
        <v>4</v>
      </c>
      <c r="DL18" s="49">
        <v>4</v>
      </c>
      <c r="DM18" s="49">
        <v>4</v>
      </c>
      <c r="DN18" s="49">
        <v>4</v>
      </c>
      <c r="DO18" s="49">
        <v>4</v>
      </c>
      <c r="DP18" s="49">
        <v>4</v>
      </c>
      <c r="DQ18" s="49">
        <v>4</v>
      </c>
      <c r="DR18" s="62"/>
    </row>
    <row r="19" spans="1:122" s="16" customFormat="1" x14ac:dyDescent="0.3">
      <c r="A19" s="21">
        <v>9</v>
      </c>
      <c r="B19" s="17" t="s">
        <v>25</v>
      </c>
      <c r="C19" s="62"/>
      <c r="D19" s="82">
        <f t="shared" si="0"/>
        <v>3</v>
      </c>
      <c r="E19" s="82">
        <f t="shared" si="11"/>
        <v>4.6875</v>
      </c>
      <c r="F19" s="82">
        <f t="shared" si="1"/>
        <v>5</v>
      </c>
      <c r="G19" s="49">
        <v>5</v>
      </c>
      <c r="H19" s="49">
        <v>5</v>
      </c>
      <c r="I19" s="49">
        <v>5</v>
      </c>
      <c r="J19" s="49">
        <v>4</v>
      </c>
      <c r="K19" s="49">
        <v>3</v>
      </c>
      <c r="L19" s="49">
        <v>5</v>
      </c>
      <c r="M19" s="49">
        <v>5</v>
      </c>
      <c r="N19" s="49">
        <v>5</v>
      </c>
      <c r="O19" s="49">
        <v>5</v>
      </c>
      <c r="P19" s="49">
        <v>5</v>
      </c>
      <c r="Q19" s="49">
        <v>3</v>
      </c>
      <c r="R19" s="49">
        <v>5</v>
      </c>
      <c r="S19" s="49">
        <v>5</v>
      </c>
      <c r="T19" s="49">
        <v>5</v>
      </c>
      <c r="U19" s="49"/>
      <c r="V19" s="49"/>
      <c r="W19" s="49">
        <v>5</v>
      </c>
      <c r="X19" s="49">
        <v>5</v>
      </c>
      <c r="Y19" s="62"/>
      <c r="Z19" s="82">
        <f t="shared" si="2"/>
        <v>2</v>
      </c>
      <c r="AA19" s="82">
        <f t="shared" si="12"/>
        <v>4.2631578947368425</v>
      </c>
      <c r="AB19" s="82">
        <f t="shared" si="13"/>
        <v>5</v>
      </c>
      <c r="AC19" s="49">
        <v>4</v>
      </c>
      <c r="AD19" s="49">
        <v>4</v>
      </c>
      <c r="AE19" s="49">
        <v>4</v>
      </c>
      <c r="AF19" s="49">
        <v>4</v>
      </c>
      <c r="AG19" s="49">
        <v>4</v>
      </c>
      <c r="AH19" s="49">
        <v>5</v>
      </c>
      <c r="AI19" s="49">
        <v>2</v>
      </c>
      <c r="AJ19" s="49">
        <v>5</v>
      </c>
      <c r="AK19" s="49">
        <v>5</v>
      </c>
      <c r="AL19" s="49">
        <v>2</v>
      </c>
      <c r="AM19" s="49">
        <v>5</v>
      </c>
      <c r="AN19" s="49">
        <v>5</v>
      </c>
      <c r="AO19" s="49">
        <v>5</v>
      </c>
      <c r="AP19" s="49">
        <v>5</v>
      </c>
      <c r="AQ19" s="49">
        <v>2</v>
      </c>
      <c r="AR19" s="49">
        <v>5</v>
      </c>
      <c r="AS19" s="49">
        <v>5</v>
      </c>
      <c r="AT19" s="49">
        <v>5</v>
      </c>
      <c r="AU19" s="49">
        <v>5</v>
      </c>
      <c r="AV19" s="49"/>
      <c r="AW19" s="49"/>
      <c r="AX19" s="49"/>
      <c r="AY19" s="62"/>
      <c r="AZ19" s="82">
        <f t="shared" si="3"/>
        <v>4</v>
      </c>
      <c r="BA19" s="82">
        <f t="shared" si="14"/>
        <v>4.875</v>
      </c>
      <c r="BB19" s="82">
        <f t="shared" si="15"/>
        <v>5</v>
      </c>
      <c r="BC19" s="49">
        <v>5</v>
      </c>
      <c r="BD19" s="49">
        <v>4</v>
      </c>
      <c r="BE19" s="49">
        <v>5</v>
      </c>
      <c r="BF19" s="49">
        <v>5</v>
      </c>
      <c r="BG19" s="49">
        <v>5</v>
      </c>
      <c r="BH19" s="49">
        <v>5</v>
      </c>
      <c r="BI19" s="49">
        <v>5</v>
      </c>
      <c r="BJ19" s="49">
        <v>5</v>
      </c>
      <c r="BK19" s="62"/>
      <c r="BL19" s="82">
        <f t="shared" si="4"/>
        <v>3</v>
      </c>
      <c r="BM19" s="82">
        <f t="shared" si="5"/>
        <v>4</v>
      </c>
      <c r="BN19" s="82">
        <f t="shared" si="6"/>
        <v>5</v>
      </c>
      <c r="BO19" s="105">
        <v>3</v>
      </c>
      <c r="BP19" s="49">
        <v>5</v>
      </c>
      <c r="BQ19" s="110">
        <v>5</v>
      </c>
      <c r="BR19" s="105">
        <v>3</v>
      </c>
      <c r="BS19" s="105">
        <f t="shared" si="16"/>
        <v>3</v>
      </c>
      <c r="BT19" s="105">
        <f t="shared" si="17"/>
        <v>3</v>
      </c>
      <c r="BU19" s="105">
        <f t="shared" si="18"/>
        <v>3</v>
      </c>
      <c r="BV19" s="49">
        <v>3</v>
      </c>
      <c r="BW19" s="49">
        <v>3</v>
      </c>
      <c r="BX19" s="49">
        <v>5</v>
      </c>
      <c r="BY19" s="49">
        <v>5</v>
      </c>
      <c r="BZ19" s="49">
        <v>3</v>
      </c>
      <c r="CA19" s="49">
        <v>5</v>
      </c>
      <c r="CB19" s="49">
        <v>5</v>
      </c>
      <c r="CC19" s="49">
        <v>5</v>
      </c>
      <c r="CD19" s="105">
        <f t="shared" si="19"/>
        <v>3</v>
      </c>
      <c r="CE19" s="49">
        <v>5</v>
      </c>
      <c r="CF19" s="49">
        <v>5</v>
      </c>
      <c r="CG19" s="49">
        <v>5</v>
      </c>
      <c r="CH19" s="49">
        <v>3</v>
      </c>
      <c r="CI19" s="62"/>
      <c r="CJ19" s="82">
        <f t="shared" si="7"/>
        <v>2</v>
      </c>
      <c r="CK19" s="82">
        <f t="shared" si="20"/>
        <v>3.3333333333333335</v>
      </c>
      <c r="CL19" s="82">
        <f t="shared" si="21"/>
        <v>5</v>
      </c>
      <c r="CM19" s="49">
        <v>3</v>
      </c>
      <c r="CN19" s="49">
        <v>3</v>
      </c>
      <c r="CO19" s="49">
        <v>3</v>
      </c>
      <c r="CP19" s="49">
        <v>3</v>
      </c>
      <c r="CQ19" s="49">
        <v>3</v>
      </c>
      <c r="CR19" s="49">
        <v>2</v>
      </c>
      <c r="CS19" s="49">
        <v>5</v>
      </c>
      <c r="CT19" s="105">
        <v>3</v>
      </c>
      <c r="CU19" s="49">
        <v>5</v>
      </c>
      <c r="CV19" s="62"/>
      <c r="CW19" s="82">
        <f t="shared" si="8"/>
        <v>2</v>
      </c>
      <c r="CX19" s="82">
        <f t="shared" si="9"/>
        <v>2.6111111111111112</v>
      </c>
      <c r="CY19" s="82">
        <f t="shared" si="10"/>
        <v>5</v>
      </c>
      <c r="CZ19" s="49">
        <v>2</v>
      </c>
      <c r="DA19" s="49">
        <v>2</v>
      </c>
      <c r="DB19" s="49">
        <v>2</v>
      </c>
      <c r="DC19" s="49">
        <v>2</v>
      </c>
      <c r="DD19" s="49">
        <v>2</v>
      </c>
      <c r="DE19" s="49">
        <v>2</v>
      </c>
      <c r="DF19" s="49">
        <v>2</v>
      </c>
      <c r="DG19" s="49">
        <v>3</v>
      </c>
      <c r="DH19" s="49">
        <v>2</v>
      </c>
      <c r="DI19" s="49">
        <v>2</v>
      </c>
      <c r="DJ19" s="49">
        <v>4</v>
      </c>
      <c r="DK19" s="49">
        <v>3</v>
      </c>
      <c r="DL19" s="49">
        <v>3</v>
      </c>
      <c r="DM19" s="49">
        <v>3</v>
      </c>
      <c r="DN19" s="49">
        <v>3</v>
      </c>
      <c r="DO19" s="49">
        <v>3</v>
      </c>
      <c r="DP19" s="49">
        <v>2</v>
      </c>
      <c r="DQ19" s="49">
        <v>5</v>
      </c>
      <c r="DR19" s="62"/>
    </row>
    <row r="20" spans="1:122" s="16" customFormat="1" x14ac:dyDescent="0.3">
      <c r="A20" s="21">
        <v>10</v>
      </c>
      <c r="B20" s="17" t="s">
        <v>26</v>
      </c>
      <c r="C20" s="62"/>
      <c r="D20" s="82">
        <f t="shared" si="0"/>
        <v>2</v>
      </c>
      <c r="E20" s="82">
        <f t="shared" si="11"/>
        <v>3.1875</v>
      </c>
      <c r="F20" s="82">
        <f t="shared" si="1"/>
        <v>5</v>
      </c>
      <c r="G20" s="49">
        <v>5</v>
      </c>
      <c r="H20" s="49">
        <v>2</v>
      </c>
      <c r="I20" s="49">
        <v>4</v>
      </c>
      <c r="J20" s="49">
        <v>4</v>
      </c>
      <c r="K20" s="49">
        <v>3</v>
      </c>
      <c r="L20" s="49">
        <v>3</v>
      </c>
      <c r="M20" s="49">
        <v>3</v>
      </c>
      <c r="N20" s="49">
        <v>4</v>
      </c>
      <c r="O20" s="49">
        <v>4</v>
      </c>
      <c r="P20" s="49">
        <v>2</v>
      </c>
      <c r="Q20" s="49">
        <v>2</v>
      </c>
      <c r="R20" s="49">
        <v>3</v>
      </c>
      <c r="S20" s="49">
        <v>3</v>
      </c>
      <c r="T20" s="49">
        <v>3</v>
      </c>
      <c r="U20" s="49"/>
      <c r="V20" s="49"/>
      <c r="W20" s="49">
        <v>3</v>
      </c>
      <c r="X20" s="49">
        <v>3</v>
      </c>
      <c r="Y20" s="62"/>
      <c r="Z20" s="82">
        <f t="shared" si="2"/>
        <v>2</v>
      </c>
      <c r="AA20" s="82">
        <f t="shared" si="12"/>
        <v>2.9473684210526314</v>
      </c>
      <c r="AB20" s="82">
        <f t="shared" si="13"/>
        <v>5</v>
      </c>
      <c r="AC20" s="49">
        <v>2</v>
      </c>
      <c r="AD20" s="49">
        <v>2</v>
      </c>
      <c r="AE20" s="49">
        <v>2</v>
      </c>
      <c r="AF20" s="49">
        <v>2</v>
      </c>
      <c r="AG20" s="49">
        <v>2</v>
      </c>
      <c r="AH20" s="49">
        <v>5</v>
      </c>
      <c r="AI20" s="49">
        <v>2</v>
      </c>
      <c r="AJ20" s="49">
        <v>3</v>
      </c>
      <c r="AK20" s="49">
        <v>3</v>
      </c>
      <c r="AL20" s="49">
        <v>3</v>
      </c>
      <c r="AM20" s="49">
        <v>2</v>
      </c>
      <c r="AN20" s="49">
        <v>5</v>
      </c>
      <c r="AO20" s="49">
        <v>5</v>
      </c>
      <c r="AP20" s="49">
        <v>5</v>
      </c>
      <c r="AQ20" s="49">
        <v>2</v>
      </c>
      <c r="AR20" s="49">
        <v>2</v>
      </c>
      <c r="AS20" s="49">
        <v>3</v>
      </c>
      <c r="AT20" s="49">
        <v>3</v>
      </c>
      <c r="AU20" s="49">
        <v>3</v>
      </c>
      <c r="AV20" s="49"/>
      <c r="AW20" s="49"/>
      <c r="AX20" s="49"/>
      <c r="AY20" s="62"/>
      <c r="AZ20" s="82">
        <f t="shared" si="3"/>
        <v>1</v>
      </c>
      <c r="BA20" s="82">
        <f t="shared" si="14"/>
        <v>2.75</v>
      </c>
      <c r="BB20" s="82">
        <f t="shared" si="15"/>
        <v>4</v>
      </c>
      <c r="BC20" s="49">
        <v>4</v>
      </c>
      <c r="BD20" s="49">
        <v>4</v>
      </c>
      <c r="BE20" s="49">
        <v>1</v>
      </c>
      <c r="BF20" s="49">
        <v>2</v>
      </c>
      <c r="BG20" s="49">
        <v>2</v>
      </c>
      <c r="BH20" s="49">
        <v>3</v>
      </c>
      <c r="BI20" s="49">
        <v>3</v>
      </c>
      <c r="BJ20" s="49">
        <v>3</v>
      </c>
      <c r="BK20" s="62"/>
      <c r="BL20" s="82">
        <f t="shared" si="4"/>
        <v>1</v>
      </c>
      <c r="BM20" s="82">
        <f t="shared" si="5"/>
        <v>2.6</v>
      </c>
      <c r="BN20" s="82">
        <f t="shared" si="6"/>
        <v>4</v>
      </c>
      <c r="BO20" s="105">
        <v>3</v>
      </c>
      <c r="BP20" s="49">
        <v>3</v>
      </c>
      <c r="BQ20" s="110">
        <v>3</v>
      </c>
      <c r="BR20" s="105">
        <v>3</v>
      </c>
      <c r="BS20" s="105">
        <f t="shared" si="16"/>
        <v>3</v>
      </c>
      <c r="BT20" s="105">
        <f t="shared" si="17"/>
        <v>3</v>
      </c>
      <c r="BU20" s="105">
        <f t="shared" si="18"/>
        <v>3</v>
      </c>
      <c r="BV20" s="49">
        <v>2</v>
      </c>
      <c r="BW20" s="49">
        <v>3</v>
      </c>
      <c r="BX20" s="49">
        <v>1</v>
      </c>
      <c r="BY20" s="49">
        <v>1</v>
      </c>
      <c r="BZ20" s="49">
        <v>4</v>
      </c>
      <c r="CA20" s="49">
        <v>1</v>
      </c>
      <c r="CB20" s="49">
        <v>3</v>
      </c>
      <c r="CC20" s="49">
        <v>3</v>
      </c>
      <c r="CD20" s="105">
        <f t="shared" si="19"/>
        <v>3</v>
      </c>
      <c r="CE20" s="49">
        <v>1</v>
      </c>
      <c r="CF20" s="49">
        <v>3</v>
      </c>
      <c r="CG20" s="49">
        <v>3</v>
      </c>
      <c r="CH20" s="49">
        <v>3</v>
      </c>
      <c r="CI20" s="62"/>
      <c r="CJ20" s="82">
        <f t="shared" si="7"/>
        <v>3</v>
      </c>
      <c r="CK20" s="82">
        <f t="shared" si="20"/>
        <v>3.1111111111111112</v>
      </c>
      <c r="CL20" s="82">
        <f t="shared" si="21"/>
        <v>4</v>
      </c>
      <c r="CM20" s="49">
        <v>3</v>
      </c>
      <c r="CN20" s="49">
        <v>3</v>
      </c>
      <c r="CO20" s="49">
        <v>3</v>
      </c>
      <c r="CP20" s="49">
        <v>3</v>
      </c>
      <c r="CQ20" s="49">
        <v>3</v>
      </c>
      <c r="CR20" s="49">
        <v>3</v>
      </c>
      <c r="CS20" s="49">
        <v>4</v>
      </c>
      <c r="CT20" s="105">
        <v>3</v>
      </c>
      <c r="CU20" s="49">
        <v>3</v>
      </c>
      <c r="CV20" s="62"/>
      <c r="CW20" s="82">
        <f t="shared" si="8"/>
        <v>3</v>
      </c>
      <c r="CX20" s="82">
        <f t="shared" si="9"/>
        <v>3.6666666666666665</v>
      </c>
      <c r="CY20" s="82">
        <f t="shared" si="10"/>
        <v>4</v>
      </c>
      <c r="CZ20" s="49">
        <v>4</v>
      </c>
      <c r="DA20" s="49">
        <v>4</v>
      </c>
      <c r="DB20" s="49">
        <v>4</v>
      </c>
      <c r="DC20" s="49">
        <v>4</v>
      </c>
      <c r="DD20" s="49">
        <v>4</v>
      </c>
      <c r="DE20" s="49">
        <v>4</v>
      </c>
      <c r="DF20" s="49">
        <v>4</v>
      </c>
      <c r="DG20" s="49">
        <v>4</v>
      </c>
      <c r="DH20" s="49">
        <v>4</v>
      </c>
      <c r="DI20" s="49">
        <v>4</v>
      </c>
      <c r="DJ20" s="49">
        <v>4</v>
      </c>
      <c r="DK20" s="49">
        <v>3</v>
      </c>
      <c r="DL20" s="49">
        <v>3</v>
      </c>
      <c r="DM20" s="49">
        <v>3</v>
      </c>
      <c r="DN20" s="49">
        <v>3</v>
      </c>
      <c r="DO20" s="49">
        <v>3</v>
      </c>
      <c r="DP20" s="49">
        <v>3</v>
      </c>
      <c r="DQ20" s="49">
        <v>4</v>
      </c>
      <c r="DR20" s="62"/>
    </row>
    <row r="21" spans="1:122" s="16" customFormat="1" x14ac:dyDescent="0.3">
      <c r="A21" s="21">
        <v>11</v>
      </c>
      <c r="B21" s="17" t="s">
        <v>27</v>
      </c>
      <c r="C21" s="62"/>
      <c r="D21" s="82">
        <f t="shared" si="0"/>
        <v>2</v>
      </c>
      <c r="E21" s="82">
        <f t="shared" si="11"/>
        <v>3.25</v>
      </c>
      <c r="F21" s="82">
        <f>MAX(G21:X21)</f>
        <v>4</v>
      </c>
      <c r="G21" s="49">
        <v>4</v>
      </c>
      <c r="H21" s="49">
        <v>3</v>
      </c>
      <c r="I21" s="49">
        <v>3</v>
      </c>
      <c r="J21" s="49">
        <v>4</v>
      </c>
      <c r="K21" s="49">
        <v>2</v>
      </c>
      <c r="L21" s="49">
        <v>4</v>
      </c>
      <c r="M21" s="49">
        <v>3</v>
      </c>
      <c r="N21" s="49">
        <v>4</v>
      </c>
      <c r="O21" s="49">
        <v>3</v>
      </c>
      <c r="P21" s="49">
        <v>2</v>
      </c>
      <c r="Q21" s="49">
        <v>3</v>
      </c>
      <c r="R21" s="49">
        <v>4</v>
      </c>
      <c r="S21" s="49">
        <v>4</v>
      </c>
      <c r="T21" s="49">
        <v>3</v>
      </c>
      <c r="U21" s="49"/>
      <c r="V21" s="49"/>
      <c r="W21" s="49">
        <v>3</v>
      </c>
      <c r="X21" s="49">
        <v>3</v>
      </c>
      <c r="Y21" s="62"/>
      <c r="Z21" s="82">
        <f t="shared" si="2"/>
        <v>2</v>
      </c>
      <c r="AA21" s="82">
        <f t="shared" si="12"/>
        <v>3.4210526315789473</v>
      </c>
      <c r="AB21" s="82">
        <f t="shared" si="13"/>
        <v>5</v>
      </c>
      <c r="AC21" s="49">
        <v>2</v>
      </c>
      <c r="AD21" s="49">
        <v>2</v>
      </c>
      <c r="AE21" s="49">
        <v>2</v>
      </c>
      <c r="AF21" s="49">
        <v>2</v>
      </c>
      <c r="AG21" s="49">
        <v>2</v>
      </c>
      <c r="AH21" s="49">
        <v>4</v>
      </c>
      <c r="AI21" s="49">
        <v>4</v>
      </c>
      <c r="AJ21" s="49">
        <v>5</v>
      </c>
      <c r="AK21" s="49">
        <v>4</v>
      </c>
      <c r="AL21" s="49">
        <v>4</v>
      </c>
      <c r="AM21" s="49">
        <v>4</v>
      </c>
      <c r="AN21" s="49">
        <v>4</v>
      </c>
      <c r="AO21" s="49">
        <v>4</v>
      </c>
      <c r="AP21" s="49">
        <v>3</v>
      </c>
      <c r="AQ21" s="49">
        <v>4</v>
      </c>
      <c r="AR21" s="49">
        <v>4</v>
      </c>
      <c r="AS21" s="49">
        <v>4</v>
      </c>
      <c r="AT21" s="49">
        <v>3</v>
      </c>
      <c r="AU21" s="49">
        <v>4</v>
      </c>
      <c r="AV21" s="49"/>
      <c r="AW21" s="49"/>
      <c r="AX21" s="49"/>
      <c r="AY21" s="62"/>
      <c r="AZ21" s="82">
        <f t="shared" si="3"/>
        <v>3</v>
      </c>
      <c r="BA21" s="82">
        <f t="shared" si="14"/>
        <v>3.25</v>
      </c>
      <c r="BB21" s="82">
        <f t="shared" si="15"/>
        <v>4</v>
      </c>
      <c r="BC21" s="49">
        <v>4</v>
      </c>
      <c r="BD21" s="49">
        <v>4</v>
      </c>
      <c r="BE21" s="49">
        <v>3</v>
      </c>
      <c r="BF21" s="49">
        <v>3</v>
      </c>
      <c r="BG21" s="49">
        <v>3</v>
      </c>
      <c r="BH21" s="49">
        <v>3</v>
      </c>
      <c r="BI21" s="49">
        <v>3</v>
      </c>
      <c r="BJ21" s="49">
        <v>3</v>
      </c>
      <c r="BK21" s="62"/>
      <c r="BL21" s="82">
        <f t="shared" si="4"/>
        <v>2</v>
      </c>
      <c r="BM21" s="82">
        <f t="shared" si="5"/>
        <v>3.55</v>
      </c>
      <c r="BN21" s="82">
        <f t="shared" si="6"/>
        <v>4</v>
      </c>
      <c r="BO21" s="105">
        <v>3</v>
      </c>
      <c r="BP21" s="49">
        <v>4</v>
      </c>
      <c r="BQ21" s="110">
        <v>2</v>
      </c>
      <c r="BR21" s="105">
        <v>3</v>
      </c>
      <c r="BS21" s="105">
        <f t="shared" si="16"/>
        <v>3</v>
      </c>
      <c r="BT21" s="105">
        <f t="shared" si="17"/>
        <v>3</v>
      </c>
      <c r="BU21" s="105">
        <f t="shared" si="18"/>
        <v>3</v>
      </c>
      <c r="BV21" s="49">
        <v>4</v>
      </c>
      <c r="BW21" s="49">
        <v>4</v>
      </c>
      <c r="BX21" s="49">
        <v>4</v>
      </c>
      <c r="BY21" s="49">
        <v>4</v>
      </c>
      <c r="BZ21" s="49">
        <v>3</v>
      </c>
      <c r="CA21" s="49">
        <v>4</v>
      </c>
      <c r="CB21" s="49">
        <v>4</v>
      </c>
      <c r="CC21" s="49">
        <v>4</v>
      </c>
      <c r="CD21" s="105">
        <f t="shared" si="19"/>
        <v>3</v>
      </c>
      <c r="CE21" s="49">
        <v>4</v>
      </c>
      <c r="CF21" s="49">
        <v>4</v>
      </c>
      <c r="CG21" s="49">
        <v>4</v>
      </c>
      <c r="CH21" s="49">
        <v>4</v>
      </c>
      <c r="CI21" s="62"/>
      <c r="CJ21" s="82">
        <f t="shared" si="7"/>
        <v>2</v>
      </c>
      <c r="CK21" s="82">
        <f t="shared" si="20"/>
        <v>3</v>
      </c>
      <c r="CL21" s="82">
        <f t="shared" si="21"/>
        <v>4</v>
      </c>
      <c r="CM21" s="49">
        <v>3</v>
      </c>
      <c r="CN21" s="49">
        <v>3</v>
      </c>
      <c r="CO21" s="49">
        <v>3</v>
      </c>
      <c r="CP21" s="49">
        <v>3</v>
      </c>
      <c r="CQ21" s="49">
        <v>3</v>
      </c>
      <c r="CR21" s="49">
        <v>2</v>
      </c>
      <c r="CS21" s="49">
        <v>3</v>
      </c>
      <c r="CT21" s="105">
        <v>3</v>
      </c>
      <c r="CU21" s="49">
        <v>4</v>
      </c>
      <c r="CV21" s="62"/>
      <c r="CW21" s="82">
        <f t="shared" si="8"/>
        <v>2</v>
      </c>
      <c r="CX21" s="82">
        <f t="shared" si="9"/>
        <v>3.4444444444444446</v>
      </c>
      <c r="CY21" s="82">
        <f t="shared" si="10"/>
        <v>5</v>
      </c>
      <c r="CZ21" s="49">
        <v>4</v>
      </c>
      <c r="DA21" s="49">
        <v>4</v>
      </c>
      <c r="DB21" s="49">
        <v>4</v>
      </c>
      <c r="DC21" s="49">
        <v>4</v>
      </c>
      <c r="DD21" s="49">
        <v>3</v>
      </c>
      <c r="DE21" s="49">
        <v>3</v>
      </c>
      <c r="DF21" s="49">
        <v>5</v>
      </c>
      <c r="DG21" s="49">
        <v>4</v>
      </c>
      <c r="DH21" s="49">
        <v>4</v>
      </c>
      <c r="DI21" s="49">
        <v>4</v>
      </c>
      <c r="DJ21" s="49">
        <v>3</v>
      </c>
      <c r="DK21" s="49">
        <v>3</v>
      </c>
      <c r="DL21" s="49">
        <v>3</v>
      </c>
      <c r="DM21" s="49">
        <v>3</v>
      </c>
      <c r="DN21" s="49">
        <v>3</v>
      </c>
      <c r="DO21" s="49">
        <v>3</v>
      </c>
      <c r="DP21" s="49">
        <v>2</v>
      </c>
      <c r="DQ21" s="49">
        <v>3</v>
      </c>
      <c r="DR21" s="62"/>
    </row>
    <row r="22" spans="1:122" s="16" customFormat="1" x14ac:dyDescent="0.3">
      <c r="A22" s="21">
        <v>12</v>
      </c>
      <c r="B22" s="17" t="s">
        <v>28</v>
      </c>
      <c r="C22" s="62"/>
      <c r="D22" s="82">
        <f t="shared" si="0"/>
        <v>1</v>
      </c>
      <c r="E22" s="82">
        <f t="shared" si="11"/>
        <v>2.875</v>
      </c>
      <c r="F22" s="82">
        <f>MAX(G22:X22)</f>
        <v>5</v>
      </c>
      <c r="G22" s="49">
        <v>4</v>
      </c>
      <c r="H22" s="49">
        <v>4</v>
      </c>
      <c r="I22" s="49">
        <v>3</v>
      </c>
      <c r="J22" s="49">
        <v>1</v>
      </c>
      <c r="K22" s="49">
        <v>1</v>
      </c>
      <c r="L22" s="49">
        <v>4</v>
      </c>
      <c r="M22" s="49">
        <v>3</v>
      </c>
      <c r="N22" s="49">
        <v>5</v>
      </c>
      <c r="O22" s="49">
        <v>1</v>
      </c>
      <c r="P22" s="49">
        <v>2</v>
      </c>
      <c r="Q22" s="49">
        <v>1</v>
      </c>
      <c r="R22" s="49">
        <v>5</v>
      </c>
      <c r="S22" s="49">
        <v>1</v>
      </c>
      <c r="T22" s="49">
        <v>1</v>
      </c>
      <c r="U22" s="49"/>
      <c r="V22" s="49"/>
      <c r="W22" s="49">
        <v>5</v>
      </c>
      <c r="X22" s="49">
        <v>5</v>
      </c>
      <c r="Y22" s="62"/>
      <c r="Z22" s="82">
        <f t="shared" si="2"/>
        <v>1</v>
      </c>
      <c r="AA22" s="82">
        <f t="shared" si="12"/>
        <v>3.6315789473684212</v>
      </c>
      <c r="AB22" s="82">
        <f t="shared" si="13"/>
        <v>5</v>
      </c>
      <c r="AC22" s="49">
        <v>1</v>
      </c>
      <c r="AD22" s="49">
        <v>1</v>
      </c>
      <c r="AE22" s="49">
        <v>1</v>
      </c>
      <c r="AF22" s="49">
        <v>1</v>
      </c>
      <c r="AG22" s="49">
        <v>1</v>
      </c>
      <c r="AH22" s="49">
        <v>5</v>
      </c>
      <c r="AI22" s="49">
        <v>5</v>
      </c>
      <c r="AJ22" s="49">
        <v>5</v>
      </c>
      <c r="AK22" s="49">
        <v>5</v>
      </c>
      <c r="AL22" s="49">
        <v>5</v>
      </c>
      <c r="AM22" s="49">
        <v>5</v>
      </c>
      <c r="AN22" s="49">
        <v>3</v>
      </c>
      <c r="AO22" s="49">
        <v>3</v>
      </c>
      <c r="AP22" s="49">
        <v>3</v>
      </c>
      <c r="AQ22" s="49">
        <v>5</v>
      </c>
      <c r="AR22" s="49">
        <v>5</v>
      </c>
      <c r="AS22" s="49">
        <v>5</v>
      </c>
      <c r="AT22" s="49">
        <v>5</v>
      </c>
      <c r="AU22" s="49">
        <v>5</v>
      </c>
      <c r="AV22" s="49"/>
      <c r="AW22" s="49"/>
      <c r="AX22" s="49"/>
      <c r="AY22" s="62"/>
      <c r="AZ22" s="82">
        <f t="shared" si="3"/>
        <v>1</v>
      </c>
      <c r="BA22" s="82">
        <f t="shared" si="14"/>
        <v>3.75</v>
      </c>
      <c r="BB22" s="82">
        <f t="shared" si="15"/>
        <v>5</v>
      </c>
      <c r="BC22" s="49">
        <v>5</v>
      </c>
      <c r="BD22" s="49">
        <v>3</v>
      </c>
      <c r="BE22" s="49">
        <v>3</v>
      </c>
      <c r="BF22" s="49">
        <v>1</v>
      </c>
      <c r="BG22" s="49">
        <v>3</v>
      </c>
      <c r="BH22" s="49">
        <v>5</v>
      </c>
      <c r="BI22" s="49">
        <v>5</v>
      </c>
      <c r="BJ22" s="49">
        <v>5</v>
      </c>
      <c r="BK22" s="62"/>
      <c r="BL22" s="82">
        <f t="shared" si="4"/>
        <v>1</v>
      </c>
      <c r="BM22" s="82">
        <f t="shared" si="5"/>
        <v>2.5499999999999998</v>
      </c>
      <c r="BN22" s="82">
        <f t="shared" si="6"/>
        <v>5</v>
      </c>
      <c r="BO22" s="105">
        <v>2</v>
      </c>
      <c r="BP22" s="49">
        <v>3</v>
      </c>
      <c r="BQ22" s="110">
        <v>3</v>
      </c>
      <c r="BR22" s="105">
        <v>2</v>
      </c>
      <c r="BS22" s="105">
        <f t="shared" si="16"/>
        <v>2</v>
      </c>
      <c r="BT22" s="105">
        <f t="shared" si="17"/>
        <v>2</v>
      </c>
      <c r="BU22" s="105">
        <f t="shared" si="18"/>
        <v>2</v>
      </c>
      <c r="BV22" s="49">
        <v>1</v>
      </c>
      <c r="BW22" s="49">
        <v>3</v>
      </c>
      <c r="BX22" s="49">
        <v>2</v>
      </c>
      <c r="BY22" s="49">
        <v>2</v>
      </c>
      <c r="BZ22" s="49">
        <v>5</v>
      </c>
      <c r="CA22" s="49">
        <v>1</v>
      </c>
      <c r="CB22" s="49">
        <v>2</v>
      </c>
      <c r="CC22" s="49">
        <v>2</v>
      </c>
      <c r="CD22" s="105">
        <f>BO22</f>
        <v>2</v>
      </c>
      <c r="CE22" s="49">
        <v>2</v>
      </c>
      <c r="CF22" s="49">
        <v>5</v>
      </c>
      <c r="CG22" s="49">
        <v>5</v>
      </c>
      <c r="CH22" s="49">
        <v>3</v>
      </c>
      <c r="CI22" s="62"/>
      <c r="CJ22" s="82">
        <f t="shared" si="7"/>
        <v>2</v>
      </c>
      <c r="CK22" s="82">
        <f t="shared" si="20"/>
        <v>4.4444444444444446</v>
      </c>
      <c r="CL22" s="82">
        <f t="shared" si="21"/>
        <v>5</v>
      </c>
      <c r="CM22" s="49">
        <v>5</v>
      </c>
      <c r="CN22" s="49">
        <v>5</v>
      </c>
      <c r="CO22" s="49">
        <v>5</v>
      </c>
      <c r="CP22" s="49">
        <v>5</v>
      </c>
      <c r="CQ22" s="49">
        <v>5</v>
      </c>
      <c r="CR22" s="49">
        <v>5</v>
      </c>
      <c r="CS22" s="49">
        <v>5</v>
      </c>
      <c r="CT22" s="105">
        <v>2</v>
      </c>
      <c r="CU22" s="49">
        <v>3</v>
      </c>
      <c r="CV22" s="62"/>
      <c r="CW22" s="82">
        <f t="shared" si="8"/>
        <v>5</v>
      </c>
      <c r="CX22" s="82">
        <f t="shared" si="9"/>
        <v>5</v>
      </c>
      <c r="CY22" s="82">
        <f t="shared" si="10"/>
        <v>5</v>
      </c>
      <c r="CZ22" s="49">
        <v>5</v>
      </c>
      <c r="DA22" s="49">
        <v>5</v>
      </c>
      <c r="DB22" s="49">
        <v>5</v>
      </c>
      <c r="DC22" s="49">
        <v>5</v>
      </c>
      <c r="DD22" s="49">
        <v>5</v>
      </c>
      <c r="DE22" s="49">
        <v>5</v>
      </c>
      <c r="DF22" s="49">
        <v>5</v>
      </c>
      <c r="DG22" s="49">
        <v>5</v>
      </c>
      <c r="DH22" s="49">
        <v>5</v>
      </c>
      <c r="DI22" s="49">
        <v>5</v>
      </c>
      <c r="DJ22" s="49">
        <v>5</v>
      </c>
      <c r="DK22" s="49">
        <v>5</v>
      </c>
      <c r="DL22" s="49">
        <v>5</v>
      </c>
      <c r="DM22" s="49">
        <v>5</v>
      </c>
      <c r="DN22" s="49">
        <v>5</v>
      </c>
      <c r="DO22" s="49">
        <v>5</v>
      </c>
      <c r="DP22" s="49">
        <v>5</v>
      </c>
      <c r="DQ22" s="49">
        <v>5</v>
      </c>
      <c r="DR22" s="62"/>
    </row>
    <row r="23" spans="1:122" s="15" customFormat="1" ht="6" customHeight="1" x14ac:dyDescent="0.3">
      <c r="A23" s="35"/>
      <c r="B23" s="8"/>
      <c r="C23" s="63"/>
      <c r="D23" s="35"/>
      <c r="E23" s="35"/>
      <c r="F23" s="35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63"/>
      <c r="Z23" s="35"/>
      <c r="AA23" s="35"/>
      <c r="AB23" s="35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63"/>
      <c r="AZ23" s="35"/>
      <c r="BA23" s="35"/>
      <c r="BB23" s="35"/>
      <c r="BC23" s="8"/>
      <c r="BD23" s="8"/>
      <c r="BE23" s="8"/>
      <c r="BF23" s="8"/>
      <c r="BG23" s="8"/>
      <c r="BH23" s="8"/>
      <c r="BI23" s="8"/>
      <c r="BJ23" s="8"/>
      <c r="BK23" s="63"/>
      <c r="BL23" s="35"/>
      <c r="BM23" s="35"/>
      <c r="BN23" s="35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63"/>
      <c r="CJ23" s="35"/>
      <c r="CK23" s="35"/>
      <c r="CL23" s="35"/>
      <c r="CM23" s="8"/>
      <c r="CN23" s="8"/>
      <c r="CO23" s="8"/>
      <c r="CP23" s="8"/>
      <c r="CQ23" s="8"/>
      <c r="CR23" s="8"/>
      <c r="CS23" s="8"/>
      <c r="CT23" s="8"/>
      <c r="CU23" s="8"/>
      <c r="CV23" s="63"/>
      <c r="CW23" s="35"/>
      <c r="CX23" s="35"/>
      <c r="CY23" s="35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63"/>
    </row>
    <row r="24" spans="1:122" s="61" customFormat="1" x14ac:dyDescent="0.3">
      <c r="A24" s="33"/>
      <c r="B24" s="34" t="s">
        <v>146</v>
      </c>
      <c r="C24" s="131"/>
      <c r="D24" s="47">
        <f t="shared" ref="D24:X24" si="24">SUM(D11:D22)</f>
        <v>17</v>
      </c>
      <c r="E24" s="47">
        <f t="shared" si="24"/>
        <v>36</v>
      </c>
      <c r="F24" s="47">
        <f t="shared" si="24"/>
        <v>54</v>
      </c>
      <c r="G24" s="47">
        <f t="shared" si="24"/>
        <v>53</v>
      </c>
      <c r="H24" s="47">
        <f t="shared" si="24"/>
        <v>43</v>
      </c>
      <c r="I24" s="47">
        <f t="shared" si="24"/>
        <v>42</v>
      </c>
      <c r="J24" s="47">
        <f t="shared" ref="J24" si="25">SUM(J11:J22)</f>
        <v>31</v>
      </c>
      <c r="K24" s="47">
        <f t="shared" ref="K24:M24" si="26">SUM(K11:K22)</f>
        <v>28</v>
      </c>
      <c r="L24" s="47">
        <f t="shared" si="26"/>
        <v>40</v>
      </c>
      <c r="M24" s="47">
        <f t="shared" si="26"/>
        <v>30</v>
      </c>
      <c r="N24" s="47">
        <f t="shared" si="24"/>
        <v>42</v>
      </c>
      <c r="O24" s="47">
        <f t="shared" si="24"/>
        <v>36</v>
      </c>
      <c r="P24" s="47">
        <f t="shared" si="24"/>
        <v>25</v>
      </c>
      <c r="Q24" s="47">
        <f t="shared" si="24"/>
        <v>27</v>
      </c>
      <c r="R24" s="47">
        <f t="shared" si="24"/>
        <v>36</v>
      </c>
      <c r="S24" s="47">
        <f t="shared" si="24"/>
        <v>33</v>
      </c>
      <c r="T24" s="47">
        <f t="shared" si="24"/>
        <v>28</v>
      </c>
      <c r="U24" s="47">
        <f t="shared" si="24"/>
        <v>0</v>
      </c>
      <c r="V24" s="47">
        <f t="shared" si="24"/>
        <v>0</v>
      </c>
      <c r="W24" s="47">
        <f t="shared" si="24"/>
        <v>41</v>
      </c>
      <c r="X24" s="47">
        <f t="shared" si="24"/>
        <v>41</v>
      </c>
      <c r="Y24" s="131"/>
      <c r="Z24" s="47">
        <f t="shared" ref="Z24:AB24" si="27">SUM(Z11:Z22)</f>
        <v>14</v>
      </c>
      <c r="AA24" s="47">
        <f t="shared" si="27"/>
        <v>32.10526315789474</v>
      </c>
      <c r="AB24" s="47">
        <f t="shared" si="27"/>
        <v>53</v>
      </c>
      <c r="AC24" s="47">
        <f t="shared" ref="AC24:AX24" si="28">SUM(AC11:AC22)</f>
        <v>18</v>
      </c>
      <c r="AD24" s="47">
        <f t="shared" si="28"/>
        <v>18</v>
      </c>
      <c r="AE24" s="47">
        <f t="shared" si="28"/>
        <v>18</v>
      </c>
      <c r="AF24" s="47">
        <f t="shared" si="28"/>
        <v>18</v>
      </c>
      <c r="AG24" s="47">
        <f t="shared" si="28"/>
        <v>18</v>
      </c>
      <c r="AH24" s="47">
        <f t="shared" si="28"/>
        <v>39</v>
      </c>
      <c r="AI24" s="47">
        <f t="shared" si="28"/>
        <v>43</v>
      </c>
      <c r="AJ24" s="47">
        <f t="shared" si="28"/>
        <v>39</v>
      </c>
      <c r="AK24" s="47">
        <f t="shared" si="28"/>
        <v>38</v>
      </c>
      <c r="AL24" s="47">
        <f t="shared" si="28"/>
        <v>42</v>
      </c>
      <c r="AM24" s="47">
        <f t="shared" si="28"/>
        <v>36</v>
      </c>
      <c r="AN24" s="47">
        <f t="shared" si="28"/>
        <v>38</v>
      </c>
      <c r="AO24" s="47">
        <f t="shared" si="28"/>
        <v>31</v>
      </c>
      <c r="AP24" s="47">
        <f t="shared" si="28"/>
        <v>30</v>
      </c>
      <c r="AQ24" s="47">
        <f t="shared" si="28"/>
        <v>40</v>
      </c>
      <c r="AR24" s="47">
        <f t="shared" si="28"/>
        <v>31</v>
      </c>
      <c r="AS24" s="47">
        <f t="shared" si="28"/>
        <v>35</v>
      </c>
      <c r="AT24" s="47">
        <f t="shared" si="28"/>
        <v>40</v>
      </c>
      <c r="AU24" s="47">
        <f t="shared" si="28"/>
        <v>38</v>
      </c>
      <c r="AV24" s="47">
        <f t="shared" si="28"/>
        <v>0</v>
      </c>
      <c r="AW24" s="47">
        <f t="shared" si="28"/>
        <v>0</v>
      </c>
      <c r="AX24" s="47">
        <f t="shared" si="28"/>
        <v>0</v>
      </c>
      <c r="AY24" s="131"/>
      <c r="AZ24" s="47">
        <f t="shared" ref="AZ24:BJ24" si="29">SUM(AZ11:AZ22)</f>
        <v>21</v>
      </c>
      <c r="BA24" s="47">
        <f t="shared" si="29"/>
        <v>34.375</v>
      </c>
      <c r="BB24" s="47">
        <f t="shared" si="29"/>
        <v>51</v>
      </c>
      <c r="BC24" s="47">
        <f t="shared" si="29"/>
        <v>47</v>
      </c>
      <c r="BD24" s="47">
        <f t="shared" si="29"/>
        <v>42</v>
      </c>
      <c r="BE24" s="47">
        <f t="shared" si="29"/>
        <v>32</v>
      </c>
      <c r="BF24" s="47">
        <f t="shared" si="29"/>
        <v>29</v>
      </c>
      <c r="BG24" s="47">
        <f t="shared" si="29"/>
        <v>30</v>
      </c>
      <c r="BH24" s="47">
        <f t="shared" ref="BH24:BI24" si="30">SUM(BH11:BH22)</f>
        <v>31</v>
      </c>
      <c r="BI24" s="47">
        <f t="shared" si="30"/>
        <v>32</v>
      </c>
      <c r="BJ24" s="47">
        <f t="shared" si="29"/>
        <v>32</v>
      </c>
      <c r="BK24" s="131"/>
      <c r="BL24" s="47">
        <f t="shared" ref="BL24:CH24" si="31">SUM(BL11:BL22)</f>
        <v>15</v>
      </c>
      <c r="BM24" s="47">
        <f t="shared" si="31"/>
        <v>34.200000000000003</v>
      </c>
      <c r="BN24" s="47">
        <f t="shared" si="31"/>
        <v>50</v>
      </c>
      <c r="BO24" s="47">
        <f t="shared" si="31"/>
        <v>39</v>
      </c>
      <c r="BP24" s="47">
        <f t="shared" si="31"/>
        <v>40</v>
      </c>
      <c r="BQ24" s="47">
        <f>SUM(BQ11:BQ22)</f>
        <v>30</v>
      </c>
      <c r="BR24" s="47">
        <f t="shared" si="31"/>
        <v>39</v>
      </c>
      <c r="BS24" s="47">
        <f t="shared" si="31"/>
        <v>39</v>
      </c>
      <c r="BT24" s="47">
        <f t="shared" si="31"/>
        <v>39</v>
      </c>
      <c r="BU24" s="47">
        <f t="shared" si="31"/>
        <v>39</v>
      </c>
      <c r="BV24" s="47">
        <f t="shared" si="31"/>
        <v>22</v>
      </c>
      <c r="BW24" s="47">
        <f t="shared" si="31"/>
        <v>36</v>
      </c>
      <c r="BX24" s="47">
        <f t="shared" si="31"/>
        <v>29</v>
      </c>
      <c r="BY24" s="47">
        <f t="shared" si="31"/>
        <v>27</v>
      </c>
      <c r="BZ24" s="47">
        <f t="shared" si="31"/>
        <v>42</v>
      </c>
      <c r="CA24" s="47">
        <f t="shared" si="31"/>
        <v>23</v>
      </c>
      <c r="CB24" s="47">
        <f t="shared" si="31"/>
        <v>34</v>
      </c>
      <c r="CC24" s="47">
        <f t="shared" si="31"/>
        <v>33</v>
      </c>
      <c r="CD24" s="47">
        <f t="shared" si="31"/>
        <v>39</v>
      </c>
      <c r="CE24" s="47">
        <f t="shared" si="31"/>
        <v>24</v>
      </c>
      <c r="CF24" s="47">
        <f t="shared" si="31"/>
        <v>37</v>
      </c>
      <c r="CG24" s="47">
        <f t="shared" si="31"/>
        <v>37</v>
      </c>
      <c r="CH24" s="47">
        <f t="shared" si="31"/>
        <v>36</v>
      </c>
      <c r="CI24" s="131"/>
      <c r="CJ24" s="47">
        <f t="shared" ref="CJ24:CU24" si="32">SUM(CJ11:CJ22)</f>
        <v>28</v>
      </c>
      <c r="CK24" s="47">
        <f t="shared" si="32"/>
        <v>40</v>
      </c>
      <c r="CL24" s="47">
        <f t="shared" si="32"/>
        <v>51</v>
      </c>
      <c r="CM24" s="47">
        <f t="shared" si="32"/>
        <v>42</v>
      </c>
      <c r="CN24" s="47">
        <f t="shared" si="32"/>
        <v>42</v>
      </c>
      <c r="CO24" s="47">
        <f t="shared" si="32"/>
        <v>37</v>
      </c>
      <c r="CP24" s="47">
        <f t="shared" si="32"/>
        <v>39</v>
      </c>
      <c r="CQ24" s="47">
        <f t="shared" si="32"/>
        <v>42</v>
      </c>
      <c r="CR24" s="47">
        <f t="shared" si="32"/>
        <v>33</v>
      </c>
      <c r="CS24" s="47">
        <f t="shared" si="32"/>
        <v>46</v>
      </c>
      <c r="CT24" s="47">
        <f t="shared" si="32"/>
        <v>39</v>
      </c>
      <c r="CU24" s="47">
        <f t="shared" si="32"/>
        <v>40</v>
      </c>
      <c r="CV24" s="131"/>
      <c r="CW24" s="47">
        <f t="shared" ref="CW24:DQ24" si="33">SUM(CW11:CW22)</f>
        <v>30</v>
      </c>
      <c r="CX24" s="47">
        <f t="shared" si="33"/>
        <v>41.944444444444443</v>
      </c>
      <c r="CY24" s="47">
        <f t="shared" si="33"/>
        <v>53</v>
      </c>
      <c r="CZ24" s="47">
        <f t="shared" si="33"/>
        <v>43</v>
      </c>
      <c r="DA24" s="47">
        <f t="shared" si="33"/>
        <v>43</v>
      </c>
      <c r="DB24" s="47">
        <f t="shared" si="33"/>
        <v>43</v>
      </c>
      <c r="DC24" s="47">
        <f t="shared" si="33"/>
        <v>43</v>
      </c>
      <c r="DD24" s="47">
        <f t="shared" si="33"/>
        <v>43</v>
      </c>
      <c r="DE24" s="47">
        <f t="shared" si="33"/>
        <v>43</v>
      </c>
      <c r="DF24" s="47">
        <f t="shared" si="33"/>
        <v>44</v>
      </c>
      <c r="DG24" s="47">
        <f t="shared" si="33"/>
        <v>44</v>
      </c>
      <c r="DH24" s="47">
        <f t="shared" si="33"/>
        <v>43</v>
      </c>
      <c r="DI24" s="47">
        <f t="shared" si="33"/>
        <v>42</v>
      </c>
      <c r="DJ24" s="47">
        <f t="shared" si="33"/>
        <v>43</v>
      </c>
      <c r="DK24" s="47">
        <f t="shared" si="33"/>
        <v>42</v>
      </c>
      <c r="DL24" s="47">
        <f t="shared" si="33"/>
        <v>42</v>
      </c>
      <c r="DM24" s="47">
        <f t="shared" si="33"/>
        <v>37</v>
      </c>
      <c r="DN24" s="47">
        <f t="shared" si="33"/>
        <v>39</v>
      </c>
      <c r="DO24" s="47">
        <f t="shared" si="33"/>
        <v>42</v>
      </c>
      <c r="DP24" s="47">
        <f t="shared" si="33"/>
        <v>33</v>
      </c>
      <c r="DQ24" s="47">
        <f t="shared" si="33"/>
        <v>46</v>
      </c>
      <c r="DR24" s="131"/>
    </row>
    <row r="25" spans="1:122" s="61" customFormat="1" x14ac:dyDescent="0.3">
      <c r="A25" s="33"/>
      <c r="B25" s="113" t="s">
        <v>258</v>
      </c>
      <c r="C25" s="131"/>
      <c r="D25" s="134">
        <f>COUNTIF(D11:D22,0)</f>
        <v>0</v>
      </c>
      <c r="E25" s="134">
        <f>COUNTIF(E11:E22,0)</f>
        <v>0</v>
      </c>
      <c r="F25" s="134">
        <f>COUNTIF(F11:F22,0)</f>
        <v>0</v>
      </c>
      <c r="G25" s="134">
        <f t="shared" ref="G25:X25" si="34">COUNTIF(G11:G22,0)</f>
        <v>0</v>
      </c>
      <c r="H25" s="134">
        <f t="shared" si="34"/>
        <v>0</v>
      </c>
      <c r="I25" s="134">
        <f t="shared" si="34"/>
        <v>0</v>
      </c>
      <c r="J25" s="134">
        <f t="shared" si="34"/>
        <v>0</v>
      </c>
      <c r="K25" s="134">
        <f t="shared" si="34"/>
        <v>0</v>
      </c>
      <c r="L25" s="134">
        <f t="shared" si="34"/>
        <v>0</v>
      </c>
      <c r="M25" s="134">
        <f t="shared" si="34"/>
        <v>0</v>
      </c>
      <c r="N25" s="134">
        <f t="shared" si="34"/>
        <v>0</v>
      </c>
      <c r="O25" s="134">
        <f t="shared" si="34"/>
        <v>0</v>
      </c>
      <c r="P25" s="134">
        <f t="shared" si="34"/>
        <v>0</v>
      </c>
      <c r="Q25" s="134">
        <f t="shared" si="34"/>
        <v>0</v>
      </c>
      <c r="R25" s="134">
        <f t="shared" si="34"/>
        <v>0</v>
      </c>
      <c r="S25" s="134">
        <f t="shared" si="34"/>
        <v>0</v>
      </c>
      <c r="T25" s="134">
        <f t="shared" si="34"/>
        <v>0</v>
      </c>
      <c r="U25" s="134">
        <f t="shared" si="34"/>
        <v>0</v>
      </c>
      <c r="V25" s="134">
        <f t="shared" si="34"/>
        <v>0</v>
      </c>
      <c r="W25" s="134">
        <f t="shared" si="34"/>
        <v>0</v>
      </c>
      <c r="X25" s="134">
        <f t="shared" si="34"/>
        <v>0</v>
      </c>
      <c r="Y25" s="131"/>
      <c r="Z25" s="134">
        <f t="shared" ref="Z25:AX25" si="35">COUNTIF(Z11:Z22,0)</f>
        <v>1</v>
      </c>
      <c r="AA25" s="134">
        <f t="shared" si="35"/>
        <v>1</v>
      </c>
      <c r="AB25" s="134">
        <f t="shared" si="35"/>
        <v>1</v>
      </c>
      <c r="AC25" s="134">
        <f t="shared" si="35"/>
        <v>0</v>
      </c>
      <c r="AD25" s="134">
        <f t="shared" si="35"/>
        <v>0</v>
      </c>
      <c r="AE25" s="134">
        <f t="shared" si="35"/>
        <v>0</v>
      </c>
      <c r="AF25" s="134">
        <f t="shared" si="35"/>
        <v>0</v>
      </c>
      <c r="AG25" s="134">
        <f t="shared" si="35"/>
        <v>0</v>
      </c>
      <c r="AH25" s="134">
        <f t="shared" si="35"/>
        <v>0</v>
      </c>
      <c r="AI25" s="134">
        <f t="shared" si="35"/>
        <v>0</v>
      </c>
      <c r="AJ25" s="134">
        <f t="shared" si="35"/>
        <v>0</v>
      </c>
      <c r="AK25" s="134">
        <f t="shared" si="35"/>
        <v>0</v>
      </c>
      <c r="AL25" s="134">
        <f t="shared" si="35"/>
        <v>0</v>
      </c>
      <c r="AM25" s="134">
        <f t="shared" si="35"/>
        <v>0</v>
      </c>
      <c r="AN25" s="134">
        <f t="shared" si="35"/>
        <v>0</v>
      </c>
      <c r="AO25" s="134">
        <f t="shared" si="35"/>
        <v>0</v>
      </c>
      <c r="AP25" s="134">
        <f t="shared" si="35"/>
        <v>0</v>
      </c>
      <c r="AQ25" s="134">
        <f t="shared" si="35"/>
        <v>0</v>
      </c>
      <c r="AR25" s="134">
        <f t="shared" si="35"/>
        <v>0</v>
      </c>
      <c r="AS25" s="134">
        <f t="shared" si="35"/>
        <v>0</v>
      </c>
      <c r="AT25" s="134">
        <f t="shared" si="35"/>
        <v>0</v>
      </c>
      <c r="AU25" s="134">
        <f t="shared" si="35"/>
        <v>0</v>
      </c>
      <c r="AV25" s="134">
        <f t="shared" si="35"/>
        <v>0</v>
      </c>
      <c r="AW25" s="134">
        <f t="shared" si="35"/>
        <v>0</v>
      </c>
      <c r="AX25" s="134">
        <f t="shared" si="35"/>
        <v>0</v>
      </c>
      <c r="AY25" s="131"/>
      <c r="AZ25" s="134">
        <f t="shared" ref="AZ25:BJ25" si="36">COUNTIF(AZ11:AZ22,0)</f>
        <v>0</v>
      </c>
      <c r="BA25" s="134">
        <f t="shared" si="36"/>
        <v>0</v>
      </c>
      <c r="BB25" s="134">
        <f t="shared" si="36"/>
        <v>0</v>
      </c>
      <c r="BC25" s="134">
        <f t="shared" si="36"/>
        <v>0</v>
      </c>
      <c r="BD25" s="134">
        <f t="shared" si="36"/>
        <v>0</v>
      </c>
      <c r="BE25" s="134">
        <f t="shared" si="36"/>
        <v>0</v>
      </c>
      <c r="BF25" s="134">
        <f t="shared" si="36"/>
        <v>0</v>
      </c>
      <c r="BG25" s="134">
        <f t="shared" si="36"/>
        <v>0</v>
      </c>
      <c r="BH25" s="134">
        <f t="shared" si="36"/>
        <v>0</v>
      </c>
      <c r="BI25" s="134">
        <f t="shared" si="36"/>
        <v>0</v>
      </c>
      <c r="BJ25" s="134">
        <f t="shared" si="36"/>
        <v>0</v>
      </c>
      <c r="BK25" s="131"/>
      <c r="BL25" s="134">
        <f t="shared" ref="BL25:CH25" si="37">COUNTIF(BL11:BL22,0)</f>
        <v>0</v>
      </c>
      <c r="BM25" s="134">
        <f t="shared" si="37"/>
        <v>0</v>
      </c>
      <c r="BN25" s="134">
        <f t="shared" si="37"/>
        <v>0</v>
      </c>
      <c r="BO25" s="134">
        <f t="shared" si="37"/>
        <v>0</v>
      </c>
      <c r="BP25" s="134">
        <f t="shared" si="37"/>
        <v>0</v>
      </c>
      <c r="BQ25" s="134">
        <f t="shared" si="37"/>
        <v>0</v>
      </c>
      <c r="BR25" s="134">
        <f t="shared" si="37"/>
        <v>0</v>
      </c>
      <c r="BS25" s="134">
        <f t="shared" si="37"/>
        <v>0</v>
      </c>
      <c r="BT25" s="134">
        <f t="shared" si="37"/>
        <v>0</v>
      </c>
      <c r="BU25" s="134">
        <f t="shared" si="37"/>
        <v>0</v>
      </c>
      <c r="BV25" s="134">
        <f t="shared" si="37"/>
        <v>0</v>
      </c>
      <c r="BW25" s="134">
        <f t="shared" si="37"/>
        <v>0</v>
      </c>
      <c r="BX25" s="134">
        <f t="shared" si="37"/>
        <v>0</v>
      </c>
      <c r="BY25" s="134">
        <f t="shared" si="37"/>
        <v>0</v>
      </c>
      <c r="BZ25" s="134">
        <f t="shared" si="37"/>
        <v>0</v>
      </c>
      <c r="CA25" s="134">
        <f t="shared" si="37"/>
        <v>0</v>
      </c>
      <c r="CB25" s="134">
        <f t="shared" si="37"/>
        <v>0</v>
      </c>
      <c r="CC25" s="134">
        <f t="shared" si="37"/>
        <v>0</v>
      </c>
      <c r="CD25" s="134">
        <f t="shared" si="37"/>
        <v>0</v>
      </c>
      <c r="CE25" s="134">
        <f t="shared" si="37"/>
        <v>0</v>
      </c>
      <c r="CF25" s="134">
        <f t="shared" si="37"/>
        <v>0</v>
      </c>
      <c r="CG25" s="134">
        <f t="shared" si="37"/>
        <v>0</v>
      </c>
      <c r="CH25" s="134">
        <f t="shared" si="37"/>
        <v>0</v>
      </c>
      <c r="CI25" s="131"/>
      <c r="CJ25" s="134">
        <f t="shared" ref="CJ25:CU25" si="38">COUNTIF(CJ11:CJ22,0)</f>
        <v>0</v>
      </c>
      <c r="CK25" s="134">
        <f t="shared" si="38"/>
        <v>0</v>
      </c>
      <c r="CL25" s="134">
        <f t="shared" si="38"/>
        <v>0</v>
      </c>
      <c r="CM25" s="134">
        <f t="shared" si="38"/>
        <v>0</v>
      </c>
      <c r="CN25" s="134">
        <f t="shared" si="38"/>
        <v>0</v>
      </c>
      <c r="CO25" s="134">
        <f t="shared" si="38"/>
        <v>0</v>
      </c>
      <c r="CP25" s="134">
        <f t="shared" si="38"/>
        <v>0</v>
      </c>
      <c r="CQ25" s="134">
        <f t="shared" si="38"/>
        <v>0</v>
      </c>
      <c r="CR25" s="134">
        <f t="shared" si="38"/>
        <v>0</v>
      </c>
      <c r="CS25" s="134">
        <f t="shared" si="38"/>
        <v>0</v>
      </c>
      <c r="CT25" s="134">
        <f t="shared" si="38"/>
        <v>0</v>
      </c>
      <c r="CU25" s="134">
        <f t="shared" si="38"/>
        <v>0</v>
      </c>
      <c r="CV25" s="131"/>
      <c r="CW25" s="134">
        <f t="shared" ref="CW25:DQ25" si="39">COUNTIF(CW11:CW22,0)</f>
        <v>0</v>
      </c>
      <c r="CX25" s="134">
        <f t="shared" si="39"/>
        <v>0</v>
      </c>
      <c r="CY25" s="134">
        <f t="shared" si="39"/>
        <v>0</v>
      </c>
      <c r="CZ25" s="134">
        <f t="shared" si="39"/>
        <v>0</v>
      </c>
      <c r="DA25" s="134">
        <f t="shared" si="39"/>
        <v>0</v>
      </c>
      <c r="DB25" s="134">
        <f t="shared" si="39"/>
        <v>0</v>
      </c>
      <c r="DC25" s="134">
        <f t="shared" si="39"/>
        <v>0</v>
      </c>
      <c r="DD25" s="134">
        <f t="shared" si="39"/>
        <v>0</v>
      </c>
      <c r="DE25" s="134">
        <f t="shared" si="39"/>
        <v>0</v>
      </c>
      <c r="DF25" s="134">
        <f t="shared" si="39"/>
        <v>0</v>
      </c>
      <c r="DG25" s="134">
        <f t="shared" si="39"/>
        <v>0</v>
      </c>
      <c r="DH25" s="134">
        <f t="shared" si="39"/>
        <v>0</v>
      </c>
      <c r="DI25" s="134">
        <f t="shared" si="39"/>
        <v>0</v>
      </c>
      <c r="DJ25" s="134">
        <f t="shared" si="39"/>
        <v>0</v>
      </c>
      <c r="DK25" s="134">
        <f t="shared" si="39"/>
        <v>0</v>
      </c>
      <c r="DL25" s="134">
        <f t="shared" si="39"/>
        <v>0</v>
      </c>
      <c r="DM25" s="134">
        <f t="shared" si="39"/>
        <v>0</v>
      </c>
      <c r="DN25" s="134">
        <f t="shared" si="39"/>
        <v>0</v>
      </c>
      <c r="DO25" s="134">
        <f t="shared" si="39"/>
        <v>0</v>
      </c>
      <c r="DP25" s="134">
        <f t="shared" si="39"/>
        <v>0</v>
      </c>
      <c r="DQ25" s="134">
        <f t="shared" si="39"/>
        <v>0</v>
      </c>
      <c r="DR25" s="131"/>
    </row>
    <row r="26" spans="1:122" s="61" customFormat="1" x14ac:dyDescent="0.3">
      <c r="A26" s="33"/>
      <c r="B26" s="61" t="s">
        <v>235</v>
      </c>
      <c r="C26" s="132"/>
      <c r="D26" s="133">
        <f>IF(D24=0,0,D24/(12-COUNTIF(D11:D22,0)))</f>
        <v>1.4166666666666667</v>
      </c>
      <c r="E26" s="133">
        <f t="shared" ref="E26:X26" si="40">IF(E24=0,0,E24/(12-COUNTIF(E11:E22,0)))</f>
        <v>3</v>
      </c>
      <c r="F26" s="133">
        <f t="shared" si="40"/>
        <v>4.5</v>
      </c>
      <c r="G26" s="133">
        <f t="shared" si="40"/>
        <v>4.416666666666667</v>
      </c>
      <c r="H26" s="133">
        <f t="shared" si="40"/>
        <v>3.5833333333333335</v>
      </c>
      <c r="I26" s="133">
        <f t="shared" si="40"/>
        <v>3.5</v>
      </c>
      <c r="J26" s="133">
        <f t="shared" si="40"/>
        <v>2.5833333333333335</v>
      </c>
      <c r="K26" s="133">
        <f t="shared" si="40"/>
        <v>2.3333333333333335</v>
      </c>
      <c r="L26" s="133">
        <f t="shared" si="40"/>
        <v>3.3333333333333335</v>
      </c>
      <c r="M26" s="133">
        <f t="shared" si="40"/>
        <v>2.5</v>
      </c>
      <c r="N26" s="133">
        <f t="shared" si="40"/>
        <v>3.5</v>
      </c>
      <c r="O26" s="133">
        <f t="shared" si="40"/>
        <v>3</v>
      </c>
      <c r="P26" s="133">
        <f t="shared" si="40"/>
        <v>2.0833333333333335</v>
      </c>
      <c r="Q26" s="133">
        <f t="shared" si="40"/>
        <v>2.25</v>
      </c>
      <c r="R26" s="133">
        <f t="shared" si="40"/>
        <v>3</v>
      </c>
      <c r="S26" s="133">
        <f t="shared" si="40"/>
        <v>2.75</v>
      </c>
      <c r="T26" s="133">
        <f t="shared" si="40"/>
        <v>2.3333333333333335</v>
      </c>
      <c r="U26" s="133">
        <f t="shared" si="40"/>
        <v>0</v>
      </c>
      <c r="V26" s="133">
        <f t="shared" si="40"/>
        <v>0</v>
      </c>
      <c r="W26" s="133">
        <f t="shared" si="40"/>
        <v>3.4166666666666665</v>
      </c>
      <c r="X26" s="133">
        <f t="shared" si="40"/>
        <v>3.4166666666666665</v>
      </c>
      <c r="Y26" s="132"/>
      <c r="Z26" s="133">
        <f t="shared" ref="Z26:AX26" si="41">IF(Z24=0,0,Z24/(12-COUNTIF(Z11:Z22,0)))</f>
        <v>1.2727272727272727</v>
      </c>
      <c r="AA26" s="133">
        <f t="shared" si="41"/>
        <v>2.9186602870813401</v>
      </c>
      <c r="AB26" s="133">
        <f t="shared" si="41"/>
        <v>4.8181818181818183</v>
      </c>
      <c r="AC26" s="133">
        <f t="shared" si="41"/>
        <v>1.5</v>
      </c>
      <c r="AD26" s="133">
        <f t="shared" si="41"/>
        <v>1.5</v>
      </c>
      <c r="AE26" s="133">
        <f t="shared" si="41"/>
        <v>1.5</v>
      </c>
      <c r="AF26" s="133">
        <f t="shared" si="41"/>
        <v>1.5</v>
      </c>
      <c r="AG26" s="133">
        <f t="shared" si="41"/>
        <v>1.5</v>
      </c>
      <c r="AH26" s="133">
        <f t="shared" si="41"/>
        <v>3.25</v>
      </c>
      <c r="AI26" s="133">
        <f t="shared" si="41"/>
        <v>3.5833333333333335</v>
      </c>
      <c r="AJ26" s="133">
        <f t="shared" si="41"/>
        <v>3.25</v>
      </c>
      <c r="AK26" s="133">
        <f t="shared" si="41"/>
        <v>3.1666666666666665</v>
      </c>
      <c r="AL26" s="133">
        <f t="shared" si="41"/>
        <v>3.5</v>
      </c>
      <c r="AM26" s="133">
        <f t="shared" si="41"/>
        <v>3</v>
      </c>
      <c r="AN26" s="133">
        <f t="shared" si="41"/>
        <v>3.1666666666666665</v>
      </c>
      <c r="AO26" s="133">
        <f t="shared" si="41"/>
        <v>2.5833333333333335</v>
      </c>
      <c r="AP26" s="133">
        <f t="shared" si="41"/>
        <v>2.5</v>
      </c>
      <c r="AQ26" s="133">
        <f t="shared" si="41"/>
        <v>3.3333333333333335</v>
      </c>
      <c r="AR26" s="133">
        <f t="shared" si="41"/>
        <v>2.5833333333333335</v>
      </c>
      <c r="AS26" s="133">
        <f t="shared" si="41"/>
        <v>2.9166666666666665</v>
      </c>
      <c r="AT26" s="133">
        <f t="shared" si="41"/>
        <v>3.3333333333333335</v>
      </c>
      <c r="AU26" s="133">
        <f t="shared" si="41"/>
        <v>3.1666666666666665</v>
      </c>
      <c r="AV26" s="133">
        <f t="shared" si="41"/>
        <v>0</v>
      </c>
      <c r="AW26" s="133">
        <f t="shared" si="41"/>
        <v>0</v>
      </c>
      <c r="AX26" s="133">
        <f t="shared" si="41"/>
        <v>0</v>
      </c>
      <c r="AY26" s="132"/>
      <c r="AZ26" s="133">
        <f t="shared" ref="AZ26:BJ26" si="42">IF(AZ24=0,0,AZ24/(12-COUNTIF(AZ11:AZ22,0)))</f>
        <v>1.75</v>
      </c>
      <c r="BA26" s="133">
        <f t="shared" si="42"/>
        <v>2.8645833333333335</v>
      </c>
      <c r="BB26" s="133">
        <f t="shared" si="42"/>
        <v>4.25</v>
      </c>
      <c r="BC26" s="133">
        <f t="shared" si="42"/>
        <v>3.9166666666666665</v>
      </c>
      <c r="BD26" s="133">
        <f t="shared" si="42"/>
        <v>3.5</v>
      </c>
      <c r="BE26" s="133">
        <f t="shared" si="42"/>
        <v>2.6666666666666665</v>
      </c>
      <c r="BF26" s="133">
        <f t="shared" si="42"/>
        <v>2.4166666666666665</v>
      </c>
      <c r="BG26" s="133">
        <f t="shared" si="42"/>
        <v>2.5</v>
      </c>
      <c r="BH26" s="133">
        <f t="shared" si="42"/>
        <v>2.5833333333333335</v>
      </c>
      <c r="BI26" s="133">
        <f t="shared" si="42"/>
        <v>2.6666666666666665</v>
      </c>
      <c r="BJ26" s="133">
        <f t="shared" si="42"/>
        <v>2.6666666666666665</v>
      </c>
      <c r="BK26" s="132"/>
      <c r="BL26" s="133">
        <f t="shared" ref="BL26:CH26" si="43">IF(BL24=0,0,BL24/(12-COUNTIF(BL11:BL22,0)))</f>
        <v>1.25</v>
      </c>
      <c r="BM26" s="133">
        <f t="shared" si="43"/>
        <v>2.85</v>
      </c>
      <c r="BN26" s="133">
        <f t="shared" si="43"/>
        <v>4.166666666666667</v>
      </c>
      <c r="BO26" s="133">
        <f t="shared" si="43"/>
        <v>3.25</v>
      </c>
      <c r="BP26" s="133">
        <f t="shared" si="43"/>
        <v>3.3333333333333335</v>
      </c>
      <c r="BQ26" s="133">
        <f t="shared" si="43"/>
        <v>2.5</v>
      </c>
      <c r="BR26" s="133">
        <f t="shared" si="43"/>
        <v>3.25</v>
      </c>
      <c r="BS26" s="133">
        <f t="shared" si="43"/>
        <v>3.25</v>
      </c>
      <c r="BT26" s="133">
        <f t="shared" si="43"/>
        <v>3.25</v>
      </c>
      <c r="BU26" s="133">
        <f t="shared" si="43"/>
        <v>3.25</v>
      </c>
      <c r="BV26" s="133">
        <f t="shared" si="43"/>
        <v>1.8333333333333333</v>
      </c>
      <c r="BW26" s="133">
        <f t="shared" si="43"/>
        <v>3</v>
      </c>
      <c r="BX26" s="133">
        <f t="shared" si="43"/>
        <v>2.4166666666666665</v>
      </c>
      <c r="BY26" s="133">
        <f t="shared" si="43"/>
        <v>2.25</v>
      </c>
      <c r="BZ26" s="133">
        <f t="shared" si="43"/>
        <v>3.5</v>
      </c>
      <c r="CA26" s="133">
        <f t="shared" si="43"/>
        <v>1.9166666666666667</v>
      </c>
      <c r="CB26" s="133">
        <f t="shared" si="43"/>
        <v>2.8333333333333335</v>
      </c>
      <c r="CC26" s="133">
        <f t="shared" si="43"/>
        <v>2.75</v>
      </c>
      <c r="CD26" s="133">
        <f t="shared" si="43"/>
        <v>3.25</v>
      </c>
      <c r="CE26" s="133">
        <f t="shared" si="43"/>
        <v>2</v>
      </c>
      <c r="CF26" s="133">
        <f t="shared" si="43"/>
        <v>3.0833333333333335</v>
      </c>
      <c r="CG26" s="133">
        <f t="shared" si="43"/>
        <v>3.0833333333333335</v>
      </c>
      <c r="CH26" s="133">
        <f t="shared" si="43"/>
        <v>3</v>
      </c>
      <c r="CI26" s="132"/>
      <c r="CJ26" s="133">
        <f t="shared" ref="CJ26:CU26" si="44">IF(CJ24=0,0,CJ24/(12-COUNTIF(CJ11:CJ22,0)))</f>
        <v>2.3333333333333335</v>
      </c>
      <c r="CK26" s="133">
        <f t="shared" si="44"/>
        <v>3.3333333333333335</v>
      </c>
      <c r="CL26" s="133">
        <f t="shared" si="44"/>
        <v>4.25</v>
      </c>
      <c r="CM26" s="133">
        <f t="shared" si="44"/>
        <v>3.5</v>
      </c>
      <c r="CN26" s="133">
        <f t="shared" si="44"/>
        <v>3.5</v>
      </c>
      <c r="CO26" s="133">
        <f t="shared" si="44"/>
        <v>3.0833333333333335</v>
      </c>
      <c r="CP26" s="133">
        <f t="shared" si="44"/>
        <v>3.25</v>
      </c>
      <c r="CQ26" s="133">
        <f t="shared" si="44"/>
        <v>3.5</v>
      </c>
      <c r="CR26" s="133">
        <f t="shared" si="44"/>
        <v>2.75</v>
      </c>
      <c r="CS26" s="133">
        <f t="shared" si="44"/>
        <v>3.8333333333333335</v>
      </c>
      <c r="CT26" s="133">
        <f t="shared" si="44"/>
        <v>3.25</v>
      </c>
      <c r="CU26" s="133">
        <f t="shared" si="44"/>
        <v>3.3333333333333335</v>
      </c>
      <c r="CV26" s="132"/>
      <c r="CW26" s="133">
        <f t="shared" ref="CW26:DQ26" si="45">IF(CW24=0,0,CW24/(12-COUNTIF(CW11:CW22,0)))</f>
        <v>2.5</v>
      </c>
      <c r="CX26" s="133">
        <f t="shared" si="45"/>
        <v>3.4953703703703702</v>
      </c>
      <c r="CY26" s="133">
        <f t="shared" si="45"/>
        <v>4.416666666666667</v>
      </c>
      <c r="CZ26" s="133">
        <f t="shared" si="45"/>
        <v>3.5833333333333335</v>
      </c>
      <c r="DA26" s="133">
        <f t="shared" si="45"/>
        <v>3.5833333333333335</v>
      </c>
      <c r="DB26" s="133">
        <f t="shared" si="45"/>
        <v>3.5833333333333335</v>
      </c>
      <c r="DC26" s="133">
        <f t="shared" si="45"/>
        <v>3.5833333333333335</v>
      </c>
      <c r="DD26" s="133">
        <f t="shared" si="45"/>
        <v>3.5833333333333335</v>
      </c>
      <c r="DE26" s="133">
        <f t="shared" si="45"/>
        <v>3.5833333333333335</v>
      </c>
      <c r="DF26" s="133">
        <f t="shared" si="45"/>
        <v>3.6666666666666665</v>
      </c>
      <c r="DG26" s="133">
        <f t="shared" si="45"/>
        <v>3.6666666666666665</v>
      </c>
      <c r="DH26" s="133">
        <f t="shared" si="45"/>
        <v>3.5833333333333335</v>
      </c>
      <c r="DI26" s="133">
        <f t="shared" si="45"/>
        <v>3.5</v>
      </c>
      <c r="DJ26" s="133">
        <f t="shared" si="45"/>
        <v>3.5833333333333335</v>
      </c>
      <c r="DK26" s="133">
        <f t="shared" si="45"/>
        <v>3.5</v>
      </c>
      <c r="DL26" s="133">
        <f t="shared" si="45"/>
        <v>3.5</v>
      </c>
      <c r="DM26" s="133">
        <f t="shared" si="45"/>
        <v>3.0833333333333335</v>
      </c>
      <c r="DN26" s="133">
        <f t="shared" si="45"/>
        <v>3.25</v>
      </c>
      <c r="DO26" s="133">
        <f t="shared" si="45"/>
        <v>3.5</v>
      </c>
      <c r="DP26" s="133">
        <f t="shared" si="45"/>
        <v>2.75</v>
      </c>
      <c r="DQ26" s="133">
        <f t="shared" si="45"/>
        <v>3.8333333333333335</v>
      </c>
      <c r="DR26" s="132"/>
    </row>
    <row r="27" spans="1:122" x14ac:dyDescent="0.3">
      <c r="B27" s="17" t="s">
        <v>145</v>
      </c>
      <c r="C27" s="63"/>
      <c r="D27" s="130">
        <f>IF(D24=0,0,D24/(12-COUNTIF(D11:D22,0)))</f>
        <v>1.4166666666666667</v>
      </c>
      <c r="E27" s="130">
        <f>IF(E24=0,0,E24/(12-COUNTIF(E11:E22,0)))</f>
        <v>3</v>
      </c>
      <c r="F27" s="130">
        <f>MAX(F11:F22)</f>
        <v>5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63"/>
      <c r="Z27" s="130">
        <f>IF(Z24=0,0,Z24/(12-COUNTIF(Z11:Z22,0)))</f>
        <v>1.2727272727272727</v>
      </c>
      <c r="AA27" s="130">
        <f>IF(AA24=0,0,AA24/(12-COUNTIF(AA11:AA22,0)))</f>
        <v>2.9186602870813401</v>
      </c>
      <c r="AB27" s="130">
        <f>MAX(AB11:AB22)</f>
        <v>5</v>
      </c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63"/>
      <c r="AZ27" s="130">
        <f>IF(AZ24=0,0,AZ24/(12-COUNTIF(AZ11:AZ22,0)))</f>
        <v>1.75</v>
      </c>
      <c r="BA27" s="130">
        <f>IF(BA24=0,0,BA24/(12-COUNTIF(BA11:BA22,0)))</f>
        <v>2.8645833333333335</v>
      </c>
      <c r="BB27" s="130">
        <f>MAX(BB11:BB22)</f>
        <v>5</v>
      </c>
      <c r="BC27" s="83"/>
      <c r="BD27" s="83"/>
      <c r="BE27" s="83"/>
      <c r="BF27" s="83"/>
      <c r="BG27" s="83"/>
      <c r="BH27" s="83"/>
      <c r="BI27" s="83"/>
      <c r="BJ27" s="83"/>
      <c r="BK27" s="63"/>
      <c r="BL27" s="130">
        <f>IF(BL24=0,0,BL24/(12-COUNTIF(BL11:BL22,0)))</f>
        <v>1.25</v>
      </c>
      <c r="BM27" s="130">
        <f>IF(BM24=0,0,BM24/(12-COUNTIF(BM11:BM22,0)))</f>
        <v>2.85</v>
      </c>
      <c r="BN27" s="130">
        <f>MAX(BN11:BN22)</f>
        <v>5</v>
      </c>
      <c r="BO27" s="85"/>
      <c r="BP27" s="85"/>
      <c r="BQ27" s="83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63"/>
      <c r="CJ27" s="130">
        <f>IF(CJ24=0,0,CJ24/(12-COUNTIF(CJ11:CJ22,0)))</f>
        <v>2.3333333333333335</v>
      </c>
      <c r="CK27" s="130">
        <f>IF(CK24=0,0,CK24/(12-COUNTIF(CK11:CK22,0)))</f>
        <v>3.3333333333333335</v>
      </c>
      <c r="CL27" s="130">
        <f>MAX(CL11:CL22)</f>
        <v>5</v>
      </c>
      <c r="CM27" s="85"/>
      <c r="CN27" s="85"/>
      <c r="CO27" s="85"/>
      <c r="CP27" s="85"/>
      <c r="CQ27" s="85"/>
      <c r="CR27" s="85"/>
      <c r="CS27" s="85"/>
      <c r="CT27" s="85"/>
      <c r="CU27" s="85"/>
      <c r="CV27" s="63"/>
      <c r="CW27" s="130">
        <f>IF(CW24=0,0,CW24/(12-COUNTIF(CW11:CW22,0)))</f>
        <v>2.5</v>
      </c>
      <c r="CX27" s="130">
        <f>IF(CX24=0,0,CX24/(12-COUNTIF(CX11:CX22,0)))</f>
        <v>3.4953703703703702</v>
      </c>
      <c r="CY27" s="130">
        <f>MAX(CY11:CY22)</f>
        <v>5</v>
      </c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63"/>
    </row>
    <row r="28" spans="1:122" ht="6" customHeight="1" x14ac:dyDescent="0.3">
      <c r="A28" s="35"/>
      <c r="B28" s="8"/>
      <c r="C28" s="63"/>
      <c r="D28" s="35"/>
      <c r="E28" s="35"/>
      <c r="F28" s="35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63"/>
      <c r="Z28" s="35"/>
      <c r="AA28" s="35"/>
      <c r="AB28" s="35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63"/>
      <c r="AZ28" s="35"/>
      <c r="BA28" s="35"/>
      <c r="BB28" s="35"/>
      <c r="BC28" s="8"/>
      <c r="BD28" s="8"/>
      <c r="BE28" s="8"/>
      <c r="BF28" s="8"/>
      <c r="BG28" s="8"/>
      <c r="BH28" s="8"/>
      <c r="BI28" s="8"/>
      <c r="BJ28" s="8"/>
      <c r="BK28" s="63"/>
      <c r="BL28" s="35"/>
      <c r="BM28" s="35"/>
      <c r="BN28" s="35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63"/>
      <c r="CJ28" s="35"/>
      <c r="CK28" s="35"/>
      <c r="CL28" s="35"/>
      <c r="CM28" s="8"/>
      <c r="CN28" s="8"/>
      <c r="CO28" s="8"/>
      <c r="CP28" s="8"/>
      <c r="CQ28" s="8"/>
      <c r="CR28" s="8"/>
      <c r="CS28" s="8"/>
      <c r="CT28" s="8"/>
      <c r="CU28" s="8"/>
      <c r="CV28" s="63"/>
      <c r="CW28" s="35"/>
      <c r="CX28" s="35"/>
      <c r="CY28" s="35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63"/>
    </row>
    <row r="30" spans="1:122" x14ac:dyDescent="0.3">
      <c r="B30" s="108"/>
      <c r="CJ30" s="109"/>
    </row>
    <row r="31" spans="1:122" x14ac:dyDescent="0.3">
      <c r="B31" s="108"/>
    </row>
  </sheetData>
  <dataValidations count="1">
    <dataValidation type="whole" allowBlank="1" showInputMessage="1" showErrorMessage="1" error="Enter a number between 1-5." sqref="BR11:CH22 CZ11:DQ22 CM11:CU22 BC11:BJ22 BO11:BQ14 BO15:BP22 G11:X22 AC11:AX22">
      <formula1>0</formula1>
      <formula2>5</formula2>
    </dataValidation>
  </dataValidation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9"/>
  <sheetViews>
    <sheetView workbookViewId="0">
      <pane ySplit="6" topLeftCell="A7" activePane="bottomLeft" state="frozen"/>
      <selection activeCell="B45" sqref="B45"/>
      <selection pane="bottomLeft" activeCell="B3" sqref="B3"/>
    </sheetView>
  </sheetViews>
  <sheetFormatPr defaultRowHeight="14.4" x14ac:dyDescent="0.3"/>
  <cols>
    <col min="1" max="1" width="3.6640625" style="21" customWidth="1"/>
    <col min="2" max="2" width="38.109375" customWidth="1"/>
    <col min="3" max="3" width="1.5546875" style="15" customWidth="1"/>
    <col min="4" max="4" width="12.33203125" style="28" customWidth="1"/>
    <col min="5" max="5" width="146.5546875" customWidth="1"/>
  </cols>
  <sheetData>
    <row r="1" spans="1:5" ht="23.4" x14ac:dyDescent="0.45">
      <c r="A1" s="19"/>
      <c r="B1" s="54" t="s">
        <v>266</v>
      </c>
    </row>
    <row r="2" spans="1:5" x14ac:dyDescent="0.3">
      <c r="A2" s="20"/>
      <c r="B2" s="6" t="s">
        <v>332</v>
      </c>
    </row>
    <row r="3" spans="1:5" x14ac:dyDescent="0.3">
      <c r="E3" s="103" t="s">
        <v>263</v>
      </c>
    </row>
    <row r="4" spans="1:5" x14ac:dyDescent="0.3">
      <c r="B4" s="45" t="s">
        <v>225</v>
      </c>
      <c r="D4" s="2" t="s">
        <v>227</v>
      </c>
    </row>
    <row r="5" spans="1:5" x14ac:dyDescent="0.3">
      <c r="B5" s="45" t="s">
        <v>226</v>
      </c>
      <c r="D5" t="s">
        <v>224</v>
      </c>
    </row>
    <row r="6" spans="1:5" x14ac:dyDescent="0.3">
      <c r="B6" s="45" t="s">
        <v>34</v>
      </c>
      <c r="D6" s="69">
        <f ca="1">TODAY()</f>
        <v>42429</v>
      </c>
    </row>
    <row r="7" spans="1:5" x14ac:dyDescent="0.3">
      <c r="B7" s="2"/>
      <c r="D7" s="40"/>
      <c r="E7" s="41"/>
    </row>
    <row r="8" spans="1:5" x14ac:dyDescent="0.3">
      <c r="B8" s="45" t="s">
        <v>129</v>
      </c>
      <c r="D8" s="61" t="s">
        <v>228</v>
      </c>
    </row>
    <row r="9" spans="1:5" x14ac:dyDescent="0.3">
      <c r="B9" s="2"/>
      <c r="D9" t="s">
        <v>105</v>
      </c>
    </row>
    <row r="10" spans="1:5" x14ac:dyDescent="0.3">
      <c r="B10" s="2"/>
      <c r="D10" t="s">
        <v>330</v>
      </c>
    </row>
    <row r="12" spans="1:5" ht="5.25" customHeight="1" x14ac:dyDescent="0.3">
      <c r="A12" s="35"/>
      <c r="B12" s="8"/>
      <c r="C12" s="8"/>
      <c r="D12" s="36"/>
      <c r="E12" s="8"/>
    </row>
    <row r="13" spans="1:5" s="25" customFormat="1" ht="18" x14ac:dyDescent="0.3">
      <c r="A13" s="23" t="s">
        <v>14</v>
      </c>
      <c r="C13" s="26"/>
      <c r="D13" s="31" t="s">
        <v>107</v>
      </c>
      <c r="E13" s="32" t="s">
        <v>216</v>
      </c>
    </row>
    <row r="14" spans="1:5" s="15" customFormat="1" ht="5.25" customHeight="1" x14ac:dyDescent="0.3">
      <c r="A14" s="37"/>
      <c r="B14" s="38"/>
      <c r="C14" s="38"/>
      <c r="D14" s="39"/>
      <c r="E14" s="38"/>
    </row>
    <row r="15" spans="1:5" s="16" customFormat="1" x14ac:dyDescent="0.3">
      <c r="A15" s="21">
        <v>1</v>
      </c>
      <c r="B15" s="17" t="s">
        <v>15</v>
      </c>
      <c r="C15" s="18"/>
      <c r="D15" s="47">
        <f>IF(T(E15)="",1,VALUE(LEFT(E15)))</f>
        <v>1</v>
      </c>
      <c r="E15" s="16" t="s">
        <v>35</v>
      </c>
    </row>
    <row r="16" spans="1:5" s="16" customFormat="1" x14ac:dyDescent="0.3">
      <c r="A16" s="21">
        <v>2</v>
      </c>
      <c r="B16" s="17" t="s">
        <v>16</v>
      </c>
      <c r="C16" s="18"/>
      <c r="D16" s="47">
        <f>IF(T(E16)="",1,VALUE(LEFT(E16)))</f>
        <v>1</v>
      </c>
      <c r="E16" s="16" t="s">
        <v>80</v>
      </c>
    </row>
    <row r="17" spans="1:5" s="16" customFormat="1" x14ac:dyDescent="0.3">
      <c r="A17" s="21">
        <v>3</v>
      </c>
      <c r="B17" s="17" t="s">
        <v>17</v>
      </c>
      <c r="C17" s="18"/>
      <c r="D17" s="47">
        <f t="shared" ref="D17:D22" si="0">IF(T(E17)="",1,VALUE(LEFT(E17)))</f>
        <v>1</v>
      </c>
      <c r="E17" s="16" t="s">
        <v>81</v>
      </c>
    </row>
    <row r="18" spans="1:5" s="16" customFormat="1" x14ac:dyDescent="0.3">
      <c r="A18" s="21">
        <v>4</v>
      </c>
      <c r="B18" s="17" t="s">
        <v>18</v>
      </c>
      <c r="C18" s="18"/>
      <c r="D18" s="47">
        <f t="shared" si="0"/>
        <v>1</v>
      </c>
      <c r="E18" s="16" t="s">
        <v>82</v>
      </c>
    </row>
    <row r="19" spans="1:5" s="16" customFormat="1" x14ac:dyDescent="0.3">
      <c r="A19" s="21">
        <v>5</v>
      </c>
      <c r="B19" s="17" t="s">
        <v>19</v>
      </c>
      <c r="C19" s="18"/>
      <c r="D19" s="47">
        <f t="shared" si="0"/>
        <v>1</v>
      </c>
      <c r="E19" s="16" t="s">
        <v>83</v>
      </c>
    </row>
    <row r="20" spans="1:5" s="16" customFormat="1" x14ac:dyDescent="0.3">
      <c r="A20" s="21">
        <v>6</v>
      </c>
      <c r="B20" s="17" t="s">
        <v>20</v>
      </c>
      <c r="C20" s="18"/>
      <c r="D20" s="47">
        <f t="shared" si="0"/>
        <v>1</v>
      </c>
      <c r="E20" s="16" t="s">
        <v>244</v>
      </c>
    </row>
    <row r="21" spans="1:5" s="16" customFormat="1" x14ac:dyDescent="0.3">
      <c r="A21" s="21">
        <v>7</v>
      </c>
      <c r="B21" s="17" t="s">
        <v>21</v>
      </c>
      <c r="C21" s="18"/>
      <c r="D21" s="47">
        <f t="shared" si="0"/>
        <v>1</v>
      </c>
      <c r="E21" s="16" t="s">
        <v>85</v>
      </c>
    </row>
    <row r="22" spans="1:5" s="16" customFormat="1" x14ac:dyDescent="0.3">
      <c r="A22" s="21">
        <v>8</v>
      </c>
      <c r="B22" s="17" t="s">
        <v>86</v>
      </c>
      <c r="C22" s="18"/>
      <c r="D22" s="47">
        <f t="shared" si="0"/>
        <v>1</v>
      </c>
      <c r="E22" s="16" t="s">
        <v>87</v>
      </c>
    </row>
    <row r="23" spans="1:5" s="15" customFormat="1" ht="6" customHeight="1" x14ac:dyDescent="0.3">
      <c r="A23" s="35"/>
      <c r="B23" s="8"/>
      <c r="C23" s="8"/>
      <c r="D23" s="36"/>
      <c r="E23" s="8"/>
    </row>
    <row r="24" spans="1:5" s="16" customFormat="1" ht="18" x14ac:dyDescent="0.3">
      <c r="A24" s="24" t="s">
        <v>22</v>
      </c>
      <c r="C24" s="18"/>
      <c r="D24" s="31" t="s">
        <v>107</v>
      </c>
      <c r="E24" s="32" t="s">
        <v>216</v>
      </c>
    </row>
    <row r="25" spans="1:5" s="15" customFormat="1" ht="5.25" customHeight="1" x14ac:dyDescent="0.3">
      <c r="A25" s="22"/>
      <c r="B25" s="14"/>
      <c r="C25" s="14"/>
      <c r="D25" s="48"/>
      <c r="E25" s="14"/>
    </row>
    <row r="26" spans="1:5" s="16" customFormat="1" x14ac:dyDescent="0.3">
      <c r="A26" s="21">
        <v>1</v>
      </c>
      <c r="B26" s="17" t="s">
        <v>165</v>
      </c>
      <c r="C26" s="18"/>
      <c r="D26" s="47">
        <f>IF(T(E26)="",1,VALUE(LEFT(E26)))</f>
        <v>1</v>
      </c>
      <c r="E26" s="16" t="s">
        <v>194</v>
      </c>
    </row>
    <row r="27" spans="1:5" s="16" customFormat="1" x14ac:dyDescent="0.3">
      <c r="A27" s="21">
        <v>2</v>
      </c>
      <c r="B27" s="17" t="s">
        <v>213</v>
      </c>
      <c r="C27" s="18"/>
      <c r="D27" s="47">
        <f>IF(T(E27)="",1,VALUE(LEFT(E27)))</f>
        <v>1</v>
      </c>
      <c r="E27" s="16" t="s">
        <v>158</v>
      </c>
    </row>
    <row r="28" spans="1:5" s="16" customFormat="1" x14ac:dyDescent="0.3">
      <c r="A28" s="21">
        <v>3</v>
      </c>
      <c r="B28" s="17" t="s">
        <v>153</v>
      </c>
      <c r="C28" s="18"/>
      <c r="D28" s="47">
        <f t="shared" ref="D28:D37" si="1">IF(T(E28)="",1,VALUE(LEFT(E28)))</f>
        <v>1</v>
      </c>
      <c r="E28" s="16" t="s">
        <v>88</v>
      </c>
    </row>
    <row r="29" spans="1:5" s="16" customFormat="1" x14ac:dyDescent="0.3">
      <c r="A29" s="21">
        <v>4</v>
      </c>
      <c r="B29" s="17" t="s">
        <v>166</v>
      </c>
      <c r="C29" s="18"/>
      <c r="D29" s="47">
        <f>IF(T(E29)="",1,VALUE(LEFT(E29)))</f>
        <v>1</v>
      </c>
      <c r="E29" s="16" t="s">
        <v>193</v>
      </c>
    </row>
    <row r="30" spans="1:5" s="16" customFormat="1" x14ac:dyDescent="0.3">
      <c r="A30" s="21">
        <v>5</v>
      </c>
      <c r="B30" s="17" t="s">
        <v>23</v>
      </c>
      <c r="C30" s="18"/>
      <c r="D30" s="47">
        <f t="shared" si="1"/>
        <v>1</v>
      </c>
      <c r="E30" s="16" t="s">
        <v>89</v>
      </c>
    </row>
    <row r="31" spans="1:5" s="16" customFormat="1" x14ac:dyDescent="0.3">
      <c r="A31" s="21">
        <v>6</v>
      </c>
      <c r="B31" s="17" t="s">
        <v>168</v>
      </c>
      <c r="C31" s="18"/>
      <c r="D31" s="47">
        <f t="shared" si="1"/>
        <v>1</v>
      </c>
      <c r="E31" s="16" t="s">
        <v>192</v>
      </c>
    </row>
    <row r="32" spans="1:5" s="16" customFormat="1" x14ac:dyDescent="0.3">
      <c r="A32" s="21">
        <v>7</v>
      </c>
      <c r="B32" s="17" t="s">
        <v>169</v>
      </c>
      <c r="C32" s="18"/>
      <c r="D32" s="47">
        <f t="shared" ref="D32" si="2">IF(T(E32)="",1,VALUE(LEFT(E32)))</f>
        <v>1</v>
      </c>
      <c r="E32" s="16" t="s">
        <v>159</v>
      </c>
    </row>
    <row r="33" spans="1:5" s="16" customFormat="1" x14ac:dyDescent="0.3">
      <c r="A33" s="21">
        <v>8</v>
      </c>
      <c r="B33" s="17" t="s">
        <v>24</v>
      </c>
      <c r="C33" s="18"/>
      <c r="D33" s="47">
        <f t="shared" si="1"/>
        <v>1</v>
      </c>
      <c r="E33" s="16" t="s">
        <v>90</v>
      </c>
    </row>
    <row r="34" spans="1:5" s="16" customFormat="1" x14ac:dyDescent="0.3">
      <c r="A34" s="21">
        <v>9</v>
      </c>
      <c r="B34" s="17" t="s">
        <v>25</v>
      </c>
      <c r="C34" s="18"/>
      <c r="D34" s="47">
        <f t="shared" si="1"/>
        <v>1</v>
      </c>
      <c r="E34" s="16" t="s">
        <v>91</v>
      </c>
    </row>
    <row r="35" spans="1:5" s="16" customFormat="1" x14ac:dyDescent="0.3">
      <c r="A35" s="21">
        <v>10</v>
      </c>
      <c r="B35" s="17" t="s">
        <v>26</v>
      </c>
      <c r="C35" s="18"/>
      <c r="D35" s="47">
        <f t="shared" si="1"/>
        <v>1</v>
      </c>
      <c r="E35" s="16" t="s">
        <v>92</v>
      </c>
    </row>
    <row r="36" spans="1:5" s="16" customFormat="1" x14ac:dyDescent="0.3">
      <c r="A36" s="21">
        <v>11</v>
      </c>
      <c r="B36" s="17" t="s">
        <v>27</v>
      </c>
      <c r="C36" s="18"/>
      <c r="D36" s="47">
        <f t="shared" si="1"/>
        <v>1</v>
      </c>
      <c r="E36" s="16" t="s">
        <v>191</v>
      </c>
    </row>
    <row r="37" spans="1:5" s="16" customFormat="1" x14ac:dyDescent="0.3">
      <c r="A37" s="21">
        <v>12</v>
      </c>
      <c r="B37" s="17" t="s">
        <v>28</v>
      </c>
      <c r="C37" s="18"/>
      <c r="D37" s="47">
        <f t="shared" si="1"/>
        <v>1</v>
      </c>
      <c r="E37" s="16" t="s">
        <v>93</v>
      </c>
    </row>
    <row r="38" spans="1:5" s="15" customFormat="1" ht="6" customHeight="1" x14ac:dyDescent="0.3">
      <c r="A38" s="35"/>
      <c r="B38" s="8"/>
      <c r="C38" s="8"/>
      <c r="D38" s="36"/>
      <c r="E38" s="8"/>
    </row>
    <row r="39" spans="1:5" s="16" customFormat="1" x14ac:dyDescent="0.3">
      <c r="A39" s="33"/>
      <c r="B39" s="34" t="s">
        <v>140</v>
      </c>
      <c r="C39" s="18"/>
      <c r="D39" s="42">
        <f>SUM(D15:D22)</f>
        <v>8</v>
      </c>
    </row>
    <row r="40" spans="1:5" x14ac:dyDescent="0.3">
      <c r="B40" s="34" t="s">
        <v>141</v>
      </c>
      <c r="C40" s="8"/>
      <c r="D40" s="42">
        <f>SUM(D26:D37)</f>
        <v>12</v>
      </c>
    </row>
    <row r="41" spans="1:5" x14ac:dyDescent="0.3">
      <c r="B41" t="s">
        <v>261</v>
      </c>
      <c r="C41" s="8"/>
      <c r="D41" s="56">
        <f>IF(COUNTIF(D15:D22,0)=8, 0, D39/(8-COUNTIF(D15:D22,0)))</f>
        <v>1</v>
      </c>
      <c r="E41" s="60" t="str">
        <f>IF(D41=0, "0-NA", IF(D41&lt;1.5, "1-None", IF(D41&lt;2.5, "2-Initial", IF(D41&lt;3.5, "3-Basic", IF(D41&lt;4.5, "4-Acceptable", "5-Mature")))))</f>
        <v>1-None</v>
      </c>
    </row>
    <row r="42" spans="1:5" x14ac:dyDescent="0.3">
      <c r="B42" t="s">
        <v>118</v>
      </c>
      <c r="C42" s="8"/>
      <c r="D42" s="56">
        <f>IF(COUNTIF(D26:D37,0)=12,0,D40/(12-COUNTIF(D26:D37,0)))</f>
        <v>1</v>
      </c>
      <c r="E42" s="60" t="str">
        <f>IF(D42=0, "0-NA", IF(D42&lt;1.5, "1-None", IF(D42&lt;2.5, "2-Initial", IF(D42&lt;3.5, "3-Basic", IF(D42&lt;4.5, "4-Acceptable", "5-Mature")))))</f>
        <v>1-None</v>
      </c>
    </row>
    <row r="43" spans="1:5" x14ac:dyDescent="0.3">
      <c r="B43" s="17" t="s">
        <v>33</v>
      </c>
      <c r="C43" s="8"/>
      <c r="D43" s="128">
        <f>IF(COUNTIF(D15:D37,0)=20,0,(D39+D40)/(20-COUNTIF(D15:D37,0)))</f>
        <v>1</v>
      </c>
      <c r="E43" s="43" t="str">
        <f>IF(D43=0, "0-NA", IF(D43&lt;1.5, "1-None", IF(D43&lt;2.5, "2-Initial", IF(D43&lt;3.5, "3-Basic", IF(D43&lt;4.5, "4-Acceptable", "5-Mature")))))</f>
        <v>1-None</v>
      </c>
    </row>
    <row r="44" spans="1:5" ht="6" customHeight="1" x14ac:dyDescent="0.3">
      <c r="A44" s="35"/>
      <c r="B44" s="8"/>
      <c r="C44" s="8"/>
      <c r="D44" s="36"/>
      <c r="E44" s="8"/>
    </row>
    <row r="47" spans="1:5" x14ac:dyDescent="0.3">
      <c r="B47" s="2" t="s">
        <v>127</v>
      </c>
    </row>
    <row r="48" spans="1:5" x14ac:dyDescent="0.3">
      <c r="B48" s="70" t="str">
        <f>CONCATENATE('Product Group Scorecard'!$D$4," - PSMM Operational")</f>
        <v>PG - PSMM Operational</v>
      </c>
    </row>
    <row r="49" spans="2:2" x14ac:dyDescent="0.3">
      <c r="B49" s="70" t="str">
        <f>CONCATENATE('Product Group Scorecard'!$D$4," - PSMM Technical")</f>
        <v>PG - PSMM Technical</v>
      </c>
    </row>
  </sheetData>
  <dataValidations count="20">
    <dataValidation type="list" allowBlank="1" showInputMessage="1" showErrorMessage="1" sqref="E22">
      <formula1>PSMM_O8</formula1>
    </dataValidation>
    <dataValidation type="list" allowBlank="1" showInputMessage="1" showErrorMessage="1" sqref="E21">
      <formula1>PSMM_O7</formula1>
    </dataValidation>
    <dataValidation type="list" allowBlank="1" showInputMessage="1" showErrorMessage="1" sqref="E20">
      <formula1>PSMM_O6</formula1>
    </dataValidation>
    <dataValidation type="list" allowBlank="1" showInputMessage="1" showErrorMessage="1" sqref="E19">
      <formula1>PSMM_O5</formula1>
    </dataValidation>
    <dataValidation type="list" allowBlank="1" showInputMessage="1" showErrorMessage="1" sqref="E18">
      <formula1>PSMM_O4</formula1>
    </dataValidation>
    <dataValidation type="list" allowBlank="1" showInputMessage="1" showErrorMessage="1" sqref="E17">
      <formula1>PSMM_O3</formula1>
    </dataValidation>
    <dataValidation type="list" allowBlank="1" showInputMessage="1" showErrorMessage="1" sqref="E16">
      <formula1>PSMM_O2</formula1>
    </dataValidation>
    <dataValidation type="list" allowBlank="1" showInputMessage="1" showErrorMessage="1" sqref="E15">
      <formula1>PSMM_O1</formula1>
    </dataValidation>
    <dataValidation type="list" allowBlank="1" showInputMessage="1" showErrorMessage="1" sqref="E31">
      <formula1>PSMM_T6</formula1>
    </dataValidation>
    <dataValidation type="list" allowBlank="1" showInputMessage="1" showErrorMessage="1" sqref="E29">
      <formula1>PSMM_T4</formula1>
    </dataValidation>
    <dataValidation type="list" allowBlank="1" showInputMessage="1" showErrorMessage="1" sqref="E37">
      <formula1>PSMM_T12</formula1>
    </dataValidation>
    <dataValidation type="list" allowBlank="1" showInputMessage="1" showErrorMessage="1" sqref="E36">
      <formula1>PSMM_T11</formula1>
    </dataValidation>
    <dataValidation type="list" allowBlank="1" showInputMessage="1" showErrorMessage="1" sqref="E35">
      <formula1>PSMM_T10</formula1>
    </dataValidation>
    <dataValidation type="list" allowBlank="1" showInputMessage="1" showErrorMessage="1" sqref="E34">
      <formula1>PSMM_T9</formula1>
    </dataValidation>
    <dataValidation type="list" allowBlank="1" showInputMessage="1" showErrorMessage="1" sqref="E33">
      <formula1>PSMM_T8</formula1>
    </dataValidation>
    <dataValidation type="list" allowBlank="1" showInputMessage="1" showErrorMessage="1" sqref="E32">
      <formula1>PSMM_T7</formula1>
    </dataValidation>
    <dataValidation type="list" allowBlank="1" showInputMessage="1" showErrorMessage="1" sqref="E30">
      <formula1>PSMM_T5</formula1>
    </dataValidation>
    <dataValidation type="list" allowBlank="1" showInputMessage="1" showErrorMessage="1" sqref="E28">
      <formula1>PSMM_T3</formula1>
    </dataValidation>
    <dataValidation type="list" allowBlank="1" showInputMessage="1" showErrorMessage="1" sqref="E27">
      <formula1>PSMM_T2</formula1>
    </dataValidation>
    <dataValidation type="list" allowBlank="1" showInputMessage="1" showErrorMessage="1" sqref="E26">
      <formula1>PSMM_T1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9"/>
  <sheetViews>
    <sheetView workbookViewId="0">
      <pane ySplit="6" topLeftCell="A7" activePane="bottomLeft" state="frozen"/>
      <selection activeCell="D11" sqref="D11"/>
      <selection pane="bottomLeft" activeCell="B3" sqref="B3"/>
    </sheetView>
  </sheetViews>
  <sheetFormatPr defaultRowHeight="14.4" x14ac:dyDescent="0.3"/>
  <cols>
    <col min="1" max="1" width="3.6640625" style="21" customWidth="1"/>
    <col min="2" max="2" width="38.109375" customWidth="1"/>
    <col min="3" max="3" width="1.5546875" style="15" customWidth="1"/>
    <col min="4" max="4" width="12.33203125" style="28" customWidth="1"/>
    <col min="5" max="5" width="146.5546875" customWidth="1"/>
  </cols>
  <sheetData>
    <row r="1" spans="1:5" ht="23.4" x14ac:dyDescent="0.45">
      <c r="A1" s="19"/>
      <c r="B1" s="54" t="s">
        <v>266</v>
      </c>
    </row>
    <row r="2" spans="1:5" x14ac:dyDescent="0.3">
      <c r="A2" s="20"/>
      <c r="B2" s="6" t="s">
        <v>332</v>
      </c>
    </row>
    <row r="3" spans="1:5" x14ac:dyDescent="0.3">
      <c r="E3" s="103" t="s">
        <v>263</v>
      </c>
    </row>
    <row r="4" spans="1:5" x14ac:dyDescent="0.3">
      <c r="B4" s="45" t="s">
        <v>225</v>
      </c>
      <c r="D4" s="2" t="s">
        <v>267</v>
      </c>
    </row>
    <row r="5" spans="1:5" x14ac:dyDescent="0.3">
      <c r="B5" s="45" t="s">
        <v>226</v>
      </c>
      <c r="D5" t="s">
        <v>268</v>
      </c>
    </row>
    <row r="6" spans="1:5" x14ac:dyDescent="0.3">
      <c r="B6" s="45" t="s">
        <v>34</v>
      </c>
      <c r="D6" s="69">
        <f ca="1">TODAY()</f>
        <v>42429</v>
      </c>
    </row>
    <row r="7" spans="1:5" x14ac:dyDescent="0.3">
      <c r="B7" s="45"/>
      <c r="D7" s="69"/>
    </row>
    <row r="8" spans="1:5" x14ac:dyDescent="0.3">
      <c r="B8" s="45" t="s">
        <v>129</v>
      </c>
      <c r="D8" s="61" t="s">
        <v>228</v>
      </c>
    </row>
    <row r="9" spans="1:5" x14ac:dyDescent="0.3">
      <c r="B9" s="2"/>
      <c r="D9" t="s">
        <v>105</v>
      </c>
    </row>
    <row r="10" spans="1:5" x14ac:dyDescent="0.3">
      <c r="B10" s="2"/>
      <c r="D10" t="s">
        <v>330</v>
      </c>
    </row>
    <row r="12" spans="1:5" ht="5.25" customHeight="1" x14ac:dyDescent="0.3">
      <c r="A12" s="35"/>
      <c r="B12" s="8"/>
      <c r="C12" s="8"/>
      <c r="D12" s="36"/>
      <c r="E12" s="8"/>
    </row>
    <row r="13" spans="1:5" s="25" customFormat="1" ht="18" x14ac:dyDescent="0.3">
      <c r="A13" s="23" t="s">
        <v>14</v>
      </c>
      <c r="C13" s="26"/>
      <c r="D13" s="31" t="s">
        <v>107</v>
      </c>
      <c r="E13" s="32" t="s">
        <v>128</v>
      </c>
    </row>
    <row r="14" spans="1:5" s="15" customFormat="1" ht="5.25" customHeight="1" x14ac:dyDescent="0.3">
      <c r="A14" s="37"/>
      <c r="B14" s="38"/>
      <c r="C14" s="38"/>
      <c r="D14" s="39"/>
      <c r="E14" s="38"/>
    </row>
    <row r="15" spans="1:5" s="16" customFormat="1" x14ac:dyDescent="0.3">
      <c r="A15" s="21">
        <v>1</v>
      </c>
      <c r="B15" s="17" t="s">
        <v>15</v>
      </c>
      <c r="C15" s="18"/>
      <c r="D15" s="47">
        <f>IF(T(E15)="",1,VALUE(LEFT(E15)))</f>
        <v>4</v>
      </c>
      <c r="E15" s="16" t="s">
        <v>120</v>
      </c>
    </row>
    <row r="16" spans="1:5" s="16" customFormat="1" x14ac:dyDescent="0.3">
      <c r="A16" s="21">
        <v>2</v>
      </c>
      <c r="B16" s="17" t="s">
        <v>16</v>
      </c>
      <c r="C16" s="18"/>
      <c r="D16" s="47">
        <f>IF(T(E16)="",1,VALUE(LEFT(E16)))</f>
        <v>5</v>
      </c>
      <c r="E16" s="16" t="s">
        <v>229</v>
      </c>
    </row>
    <row r="17" spans="1:5" s="16" customFormat="1" x14ac:dyDescent="0.3">
      <c r="A17" s="21">
        <v>3</v>
      </c>
      <c r="B17" s="17" t="s">
        <v>17</v>
      </c>
      <c r="C17" s="18"/>
      <c r="D17" s="47">
        <f t="shared" ref="D17:D22" si="0">IF(T(E17)="",1,VALUE(LEFT(E17)))</f>
        <v>4</v>
      </c>
      <c r="E17" s="16" t="s">
        <v>205</v>
      </c>
    </row>
    <row r="18" spans="1:5" s="16" customFormat="1" x14ac:dyDescent="0.3">
      <c r="A18" s="21">
        <v>4</v>
      </c>
      <c r="B18" s="17" t="s">
        <v>18</v>
      </c>
      <c r="C18" s="18"/>
      <c r="D18" s="47">
        <f t="shared" si="0"/>
        <v>4</v>
      </c>
      <c r="E18" s="16" t="s">
        <v>206</v>
      </c>
    </row>
    <row r="19" spans="1:5" s="16" customFormat="1" x14ac:dyDescent="0.3">
      <c r="A19" s="21">
        <v>5</v>
      </c>
      <c r="B19" s="17" t="s">
        <v>19</v>
      </c>
      <c r="C19" s="18"/>
      <c r="D19" s="47">
        <f t="shared" si="0"/>
        <v>4</v>
      </c>
      <c r="E19" s="16" t="s">
        <v>207</v>
      </c>
    </row>
    <row r="20" spans="1:5" s="16" customFormat="1" x14ac:dyDescent="0.3">
      <c r="A20" s="21">
        <v>6</v>
      </c>
      <c r="B20" s="17" t="s">
        <v>20</v>
      </c>
      <c r="C20" s="18"/>
      <c r="D20" s="47">
        <f t="shared" si="0"/>
        <v>3</v>
      </c>
      <c r="E20" s="16" t="s">
        <v>217</v>
      </c>
    </row>
    <row r="21" spans="1:5" s="16" customFormat="1" x14ac:dyDescent="0.3">
      <c r="A21" s="21">
        <v>7</v>
      </c>
      <c r="B21" s="17" t="s">
        <v>21</v>
      </c>
      <c r="C21" s="18"/>
      <c r="D21" s="47">
        <f t="shared" si="0"/>
        <v>4</v>
      </c>
      <c r="E21" s="16" t="s">
        <v>161</v>
      </c>
    </row>
    <row r="22" spans="1:5" s="16" customFormat="1" x14ac:dyDescent="0.3">
      <c r="A22" s="21">
        <v>8</v>
      </c>
      <c r="B22" s="17" t="s">
        <v>86</v>
      </c>
      <c r="C22" s="18"/>
      <c r="D22" s="47">
        <f t="shared" si="0"/>
        <v>5</v>
      </c>
      <c r="E22" s="16" t="s">
        <v>230</v>
      </c>
    </row>
    <row r="23" spans="1:5" s="15" customFormat="1" ht="6" customHeight="1" x14ac:dyDescent="0.3">
      <c r="A23" s="35"/>
      <c r="B23" s="8"/>
      <c r="C23" s="8"/>
      <c r="D23" s="36"/>
      <c r="E23" s="8"/>
    </row>
    <row r="24" spans="1:5" s="16" customFormat="1" ht="18" x14ac:dyDescent="0.3">
      <c r="A24" s="24" t="s">
        <v>22</v>
      </c>
      <c r="C24" s="18"/>
      <c r="D24" s="31" t="s">
        <v>107</v>
      </c>
      <c r="E24" s="32" t="s">
        <v>128</v>
      </c>
    </row>
    <row r="25" spans="1:5" s="15" customFormat="1" ht="5.25" customHeight="1" x14ac:dyDescent="0.3">
      <c r="A25" s="22"/>
      <c r="B25" s="14"/>
      <c r="C25" s="14"/>
      <c r="D25" s="48"/>
      <c r="E25" s="14"/>
    </row>
    <row r="26" spans="1:5" s="16" customFormat="1" x14ac:dyDescent="0.3">
      <c r="A26" s="21">
        <v>1</v>
      </c>
      <c r="B26" s="17" t="s">
        <v>223</v>
      </c>
      <c r="C26" s="18"/>
      <c r="D26" s="47">
        <f>IF(T(E26)="",1,VALUE(LEFT(E26)))</f>
        <v>4</v>
      </c>
      <c r="E26" s="16" t="s">
        <v>203</v>
      </c>
    </row>
    <row r="27" spans="1:5" s="16" customFormat="1" x14ac:dyDescent="0.3">
      <c r="A27" s="21">
        <v>2</v>
      </c>
      <c r="B27" s="17" t="s">
        <v>213</v>
      </c>
      <c r="C27" s="18"/>
      <c r="D27" s="47">
        <f>IF(T(E27)="",1,VALUE(LEFT(E27)))</f>
        <v>4</v>
      </c>
      <c r="E27" s="16" t="s">
        <v>196</v>
      </c>
    </row>
    <row r="28" spans="1:5" s="16" customFormat="1" x14ac:dyDescent="0.3">
      <c r="A28" s="21">
        <v>3</v>
      </c>
      <c r="B28" s="17" t="s">
        <v>153</v>
      </c>
      <c r="C28" s="18"/>
      <c r="D28" s="47">
        <f t="shared" ref="D28:D37" si="1">IF(T(E28)="",1,VALUE(LEFT(E28)))</f>
        <v>4</v>
      </c>
      <c r="E28" s="16" t="s">
        <v>96</v>
      </c>
    </row>
    <row r="29" spans="1:5" s="16" customFormat="1" x14ac:dyDescent="0.3">
      <c r="A29" s="21">
        <v>4</v>
      </c>
      <c r="B29" s="17" t="s">
        <v>166</v>
      </c>
      <c r="C29" s="18"/>
      <c r="D29" s="47">
        <f>IF(T(E29)="",1,VALUE(LEFT(E29)))</f>
        <v>4</v>
      </c>
      <c r="E29" s="16" t="s">
        <v>204</v>
      </c>
    </row>
    <row r="30" spans="1:5" s="16" customFormat="1" x14ac:dyDescent="0.3">
      <c r="A30" s="21">
        <v>5</v>
      </c>
      <c r="B30" s="17" t="s">
        <v>23</v>
      </c>
      <c r="C30" s="18"/>
      <c r="D30" s="47">
        <f t="shared" si="1"/>
        <v>5</v>
      </c>
      <c r="E30" s="16" t="s">
        <v>231</v>
      </c>
    </row>
    <row r="31" spans="1:5" s="16" customFormat="1" x14ac:dyDescent="0.3">
      <c r="A31" s="21">
        <v>6</v>
      </c>
      <c r="B31" s="17" t="s">
        <v>168</v>
      </c>
      <c r="C31" s="18"/>
      <c r="D31" s="47">
        <f t="shared" si="1"/>
        <v>5</v>
      </c>
      <c r="E31" s="16" t="s">
        <v>232</v>
      </c>
    </row>
    <row r="32" spans="1:5" s="16" customFormat="1" x14ac:dyDescent="0.3">
      <c r="A32" s="21">
        <v>7</v>
      </c>
      <c r="B32" s="17" t="s">
        <v>169</v>
      </c>
      <c r="C32" s="18"/>
      <c r="D32" s="47">
        <f t="shared" si="1"/>
        <v>2</v>
      </c>
      <c r="E32" s="16" t="s">
        <v>211</v>
      </c>
    </row>
    <row r="33" spans="1:5" s="16" customFormat="1" x14ac:dyDescent="0.3">
      <c r="A33" s="21">
        <v>8</v>
      </c>
      <c r="B33" s="17" t="s">
        <v>24</v>
      </c>
      <c r="C33" s="18"/>
      <c r="D33" s="47">
        <f t="shared" si="1"/>
        <v>5</v>
      </c>
      <c r="E33" s="16" t="s">
        <v>233</v>
      </c>
    </row>
    <row r="34" spans="1:5" s="16" customFormat="1" x14ac:dyDescent="0.3">
      <c r="A34" s="21">
        <v>9</v>
      </c>
      <c r="B34" s="17" t="s">
        <v>25</v>
      </c>
      <c r="C34" s="18"/>
      <c r="D34" s="47">
        <f t="shared" si="1"/>
        <v>5</v>
      </c>
      <c r="E34" s="16" t="s">
        <v>99</v>
      </c>
    </row>
    <row r="35" spans="1:5" s="16" customFormat="1" x14ac:dyDescent="0.3">
      <c r="A35" s="21">
        <v>10</v>
      </c>
      <c r="B35" s="17" t="s">
        <v>26</v>
      </c>
      <c r="C35" s="18"/>
      <c r="D35" s="47">
        <f t="shared" si="1"/>
        <v>4</v>
      </c>
      <c r="E35" s="16" t="s">
        <v>201</v>
      </c>
    </row>
    <row r="36" spans="1:5" s="16" customFormat="1" x14ac:dyDescent="0.3">
      <c r="A36" s="21">
        <v>11</v>
      </c>
      <c r="B36" s="17" t="s">
        <v>27</v>
      </c>
      <c r="C36" s="18"/>
      <c r="D36" s="47">
        <f t="shared" si="1"/>
        <v>4</v>
      </c>
      <c r="E36" s="16" t="s">
        <v>234</v>
      </c>
    </row>
    <row r="37" spans="1:5" s="16" customFormat="1" x14ac:dyDescent="0.3">
      <c r="A37" s="21">
        <v>12</v>
      </c>
      <c r="B37" s="17" t="s">
        <v>28</v>
      </c>
      <c r="C37" s="18"/>
      <c r="D37" s="47">
        <f t="shared" si="1"/>
        <v>4</v>
      </c>
      <c r="E37" s="16" t="s">
        <v>102</v>
      </c>
    </row>
    <row r="38" spans="1:5" s="15" customFormat="1" ht="6" customHeight="1" x14ac:dyDescent="0.3">
      <c r="A38" s="35"/>
      <c r="B38" s="8"/>
      <c r="C38" s="8"/>
      <c r="D38" s="36"/>
      <c r="E38" s="8"/>
    </row>
    <row r="39" spans="1:5" s="16" customFormat="1" x14ac:dyDescent="0.3">
      <c r="A39" s="33"/>
      <c r="B39" s="34" t="s">
        <v>140</v>
      </c>
      <c r="C39" s="18"/>
      <c r="D39" s="47">
        <f>SUM(D15:D22)</f>
        <v>33</v>
      </c>
    </row>
    <row r="40" spans="1:5" x14ac:dyDescent="0.3">
      <c r="B40" s="34" t="s">
        <v>141</v>
      </c>
      <c r="C40" s="8"/>
      <c r="D40" s="47">
        <f>SUM(D26:D37)</f>
        <v>50</v>
      </c>
    </row>
    <row r="41" spans="1:5" x14ac:dyDescent="0.3">
      <c r="B41" t="s">
        <v>261</v>
      </c>
      <c r="C41" s="8"/>
      <c r="D41" s="56">
        <f>IF(COUNTIF(D15:D22,0)=8, 0, D39/(8-COUNTIF(D15:D22,0)))</f>
        <v>4.125</v>
      </c>
      <c r="E41" s="60" t="str">
        <f>IF(D41=0, "0-NA", IF(D41&lt;1.5, "1-None", IF(D41&lt;2.5, "2-Initial", IF(D41&lt;3.5, "3-Basic", IF(D41&lt;4.5, "4-Acceptable", "5-Mature")))))</f>
        <v>4-Acceptable</v>
      </c>
    </row>
    <row r="42" spans="1:5" x14ac:dyDescent="0.3">
      <c r="B42" t="s">
        <v>118</v>
      </c>
      <c r="C42" s="8"/>
      <c r="D42" s="56">
        <f>IF(COUNTIF(D26:D37,0)=12,0,D40/(12-COUNTIF(D26:D37,0)))</f>
        <v>4.166666666666667</v>
      </c>
      <c r="E42" s="60" t="str">
        <f>IF(D42=0, "0-NA", IF(D42&lt;1.5, "1-None", IF(D42&lt;2.5, "2-Initial", IF(D42&lt;3.5, "3-Basic", IF(D42&lt;4.5, "4-Acceptable", "5-Mature")))))</f>
        <v>4-Acceptable</v>
      </c>
    </row>
    <row r="43" spans="1:5" x14ac:dyDescent="0.3">
      <c r="B43" s="17" t="s">
        <v>33</v>
      </c>
      <c r="C43" s="8"/>
      <c r="D43" s="128">
        <f>IF(COUNTIF(D15:D37,0)=20,0,(D39+D40)/(20-COUNTIF(D15:D37,0)))</f>
        <v>4.1500000000000004</v>
      </c>
      <c r="E43" s="43" t="str">
        <f>IF(D43=0, "0-NA", IF(D43&lt;1.5, "1-None", IF(D43&lt;2.5, "2-Initial", IF(D43&lt;3.5, "3-Basic", IF(D43&lt;4.5, "4-Acceptable", "5-Mature")))))</f>
        <v>4-Acceptable</v>
      </c>
    </row>
    <row r="44" spans="1:5" ht="6" customHeight="1" x14ac:dyDescent="0.3">
      <c r="A44" s="35"/>
      <c r="B44" s="8"/>
      <c r="C44" s="8"/>
      <c r="D44" s="36"/>
      <c r="E44" s="8"/>
    </row>
    <row r="47" spans="1:5" x14ac:dyDescent="0.3">
      <c r="B47" s="2" t="s">
        <v>127</v>
      </c>
    </row>
    <row r="48" spans="1:5" x14ac:dyDescent="0.3">
      <c r="B48" s="70" t="str">
        <f>CONCATENATE('PG1'!$D$4," - PSMM Operational")</f>
        <v>PG1 - PSMM Operational</v>
      </c>
    </row>
    <row r="49" spans="1:5" s="15" customFormat="1" x14ac:dyDescent="0.3">
      <c r="A49" s="21"/>
      <c r="B49" s="70" t="str">
        <f>CONCATENATE('PG1'!$D$4," - PSMM Technical")</f>
        <v>PG1 - PSMM Technical</v>
      </c>
      <c r="D49" s="28"/>
      <c r="E49"/>
    </row>
  </sheetData>
  <dataValidations count="20">
    <dataValidation type="list" allowBlank="1" showInputMessage="1" showErrorMessage="1" sqref="E26">
      <formula1>PSMM_T1</formula1>
    </dataValidation>
    <dataValidation type="list" allowBlank="1" showInputMessage="1" showErrorMessage="1" sqref="E27">
      <formula1>PSMM_T2</formula1>
    </dataValidation>
    <dataValidation type="list" allowBlank="1" showInputMessage="1" showErrorMessage="1" sqref="E28">
      <formula1>PSMM_T3</formula1>
    </dataValidation>
    <dataValidation type="list" allowBlank="1" showInputMessage="1" showErrorMessage="1" sqref="E30">
      <formula1>PSMM_T5</formula1>
    </dataValidation>
    <dataValidation type="list" allowBlank="1" showInputMessage="1" showErrorMessage="1" sqref="E32">
      <formula1>PSMM_T7</formula1>
    </dataValidation>
    <dataValidation type="list" allowBlank="1" showInputMessage="1" showErrorMessage="1" sqref="E33">
      <formula1>PSMM_T8</formula1>
    </dataValidation>
    <dataValidation type="list" allowBlank="1" showInputMessage="1" showErrorMessage="1" sqref="E34">
      <formula1>PSMM_T9</formula1>
    </dataValidation>
    <dataValidation type="list" allowBlank="1" showInputMessage="1" showErrorMessage="1" sqref="E35">
      <formula1>PSMM_T10</formula1>
    </dataValidation>
    <dataValidation type="list" allowBlank="1" showInputMessage="1" showErrorMessage="1" sqref="E36">
      <formula1>PSMM_T11</formula1>
    </dataValidation>
    <dataValidation type="list" allowBlank="1" showInputMessage="1" showErrorMessage="1" sqref="E37">
      <formula1>PSMM_T12</formula1>
    </dataValidation>
    <dataValidation type="list" allowBlank="1" showInputMessage="1" showErrorMessage="1" sqref="E29">
      <formula1>PSMM_T4</formula1>
    </dataValidation>
    <dataValidation type="list" allowBlank="1" showInputMessage="1" showErrorMessage="1" sqref="E31">
      <formula1>PSMM_T6</formula1>
    </dataValidation>
    <dataValidation type="list" allowBlank="1" showInputMessage="1" showErrorMessage="1" sqref="E15">
      <formula1>PSMM_O1</formula1>
    </dataValidation>
    <dataValidation type="list" allowBlank="1" showInputMessage="1" showErrorMessage="1" sqref="E16">
      <formula1>PSMM_O2</formula1>
    </dataValidation>
    <dataValidation type="list" allowBlank="1" showInputMessage="1" showErrorMessage="1" sqref="E17">
      <formula1>PSMM_O3</formula1>
    </dataValidation>
    <dataValidation type="list" allowBlank="1" showInputMessage="1" showErrorMessage="1" sqref="E18">
      <formula1>PSMM_O4</formula1>
    </dataValidation>
    <dataValidation type="list" allowBlank="1" showInputMessage="1" showErrorMessage="1" sqref="E19">
      <formula1>PSMM_O5</formula1>
    </dataValidation>
    <dataValidation type="list" allowBlank="1" showInputMessage="1" showErrorMessage="1" sqref="E20">
      <formula1>PSMM_O6</formula1>
    </dataValidation>
    <dataValidation type="list" allowBlank="1" showInputMessage="1" showErrorMessage="1" sqref="E21">
      <formula1>PSMM_O7</formula1>
    </dataValidation>
    <dataValidation type="list" allowBlank="1" showInputMessage="1" showErrorMessage="1" sqref="E22">
      <formula1>PSMM_O8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9"/>
  <sheetViews>
    <sheetView zoomScaleNormal="100" workbookViewId="0">
      <pane ySplit="6" topLeftCell="A7" activePane="bottomLeft" state="frozen"/>
      <selection activeCell="B3" sqref="B3"/>
      <selection pane="bottomLeft" activeCell="B3" sqref="B3"/>
    </sheetView>
  </sheetViews>
  <sheetFormatPr defaultRowHeight="14.4" x14ac:dyDescent="0.3"/>
  <cols>
    <col min="1" max="1" width="3.6640625" style="21" customWidth="1"/>
    <col min="2" max="2" width="38.109375" customWidth="1"/>
    <col min="3" max="3" width="1.5546875" style="15" customWidth="1"/>
    <col min="4" max="4" width="12.33203125" style="28" customWidth="1"/>
    <col min="5" max="5" width="124.109375" customWidth="1"/>
  </cols>
  <sheetData>
    <row r="1" spans="1:5" ht="23.4" x14ac:dyDescent="0.45">
      <c r="A1" s="19"/>
      <c r="B1" s="54" t="s">
        <v>266</v>
      </c>
    </row>
    <row r="2" spans="1:5" x14ac:dyDescent="0.3">
      <c r="A2" s="20"/>
      <c r="B2" s="6" t="s">
        <v>332</v>
      </c>
    </row>
    <row r="3" spans="1:5" x14ac:dyDescent="0.3">
      <c r="E3" s="103" t="s">
        <v>263</v>
      </c>
    </row>
    <row r="4" spans="1:5" x14ac:dyDescent="0.3">
      <c r="B4" s="45" t="s">
        <v>225</v>
      </c>
      <c r="D4" s="2" t="s">
        <v>269</v>
      </c>
    </row>
    <row r="5" spans="1:5" x14ac:dyDescent="0.3">
      <c r="B5" s="45" t="s">
        <v>226</v>
      </c>
      <c r="D5" t="s">
        <v>270</v>
      </c>
    </row>
    <row r="6" spans="1:5" x14ac:dyDescent="0.3">
      <c r="B6" s="45" t="s">
        <v>34</v>
      </c>
      <c r="D6" s="69">
        <f ca="1">TODAY()</f>
        <v>42429</v>
      </c>
    </row>
    <row r="7" spans="1:5" x14ac:dyDescent="0.3">
      <c r="B7" s="45"/>
      <c r="D7" s="69"/>
    </row>
    <row r="8" spans="1:5" x14ac:dyDescent="0.3">
      <c r="B8" s="45" t="s">
        <v>129</v>
      </c>
      <c r="D8" s="61" t="s">
        <v>228</v>
      </c>
    </row>
    <row r="9" spans="1:5" x14ac:dyDescent="0.3">
      <c r="B9" s="2"/>
      <c r="D9" t="s">
        <v>105</v>
      </c>
    </row>
    <row r="10" spans="1:5" x14ac:dyDescent="0.3">
      <c r="B10" s="2"/>
      <c r="D10" t="s">
        <v>330</v>
      </c>
    </row>
    <row r="12" spans="1:5" ht="5.25" customHeight="1" x14ac:dyDescent="0.3">
      <c r="A12" s="35"/>
      <c r="B12" s="8"/>
      <c r="C12" s="8"/>
      <c r="D12" s="36"/>
      <c r="E12" s="8"/>
    </row>
    <row r="13" spans="1:5" s="25" customFormat="1" ht="18" x14ac:dyDescent="0.3">
      <c r="A13" s="23" t="s">
        <v>14</v>
      </c>
      <c r="C13" s="26"/>
      <c r="D13" s="31" t="s">
        <v>107</v>
      </c>
      <c r="E13" s="32" t="s">
        <v>128</v>
      </c>
    </row>
    <row r="14" spans="1:5" s="15" customFormat="1" ht="5.25" customHeight="1" x14ac:dyDescent="0.3">
      <c r="A14" s="37"/>
      <c r="B14" s="38"/>
      <c r="C14" s="38"/>
      <c r="D14" s="39"/>
      <c r="E14" s="38"/>
    </row>
    <row r="15" spans="1:5" s="16" customFormat="1" x14ac:dyDescent="0.3">
      <c r="A15" s="21">
        <v>1</v>
      </c>
      <c r="B15" s="17" t="s">
        <v>15</v>
      </c>
      <c r="C15" s="18"/>
      <c r="D15" s="47">
        <f>IF(T(E15)="",1,VALUE(LEFT(E15)))</f>
        <v>4</v>
      </c>
      <c r="E15" s="16" t="s">
        <v>120</v>
      </c>
    </row>
    <row r="16" spans="1:5" s="16" customFormat="1" x14ac:dyDescent="0.3">
      <c r="A16" s="21">
        <v>2</v>
      </c>
      <c r="B16" s="17" t="s">
        <v>16</v>
      </c>
      <c r="C16" s="18"/>
      <c r="D16" s="47">
        <f>IF(T(E16)="",1,VALUE(LEFT(E16)))</f>
        <v>4</v>
      </c>
      <c r="E16" s="16" t="s">
        <v>160</v>
      </c>
    </row>
    <row r="17" spans="1:5" s="16" customFormat="1" x14ac:dyDescent="0.3">
      <c r="A17" s="21">
        <v>3</v>
      </c>
      <c r="B17" s="17" t="s">
        <v>17</v>
      </c>
      <c r="C17" s="18"/>
      <c r="D17" s="47">
        <f t="shared" ref="D17:D22" si="0">IF(T(E17)="",1,VALUE(LEFT(E17)))</f>
        <v>3</v>
      </c>
      <c r="E17" s="16" t="s">
        <v>121</v>
      </c>
    </row>
    <row r="18" spans="1:5" s="16" customFormat="1" x14ac:dyDescent="0.3">
      <c r="A18" s="21">
        <v>4</v>
      </c>
      <c r="B18" s="17" t="s">
        <v>18</v>
      </c>
      <c r="C18" s="18"/>
      <c r="D18" s="47">
        <f t="shared" si="0"/>
        <v>3</v>
      </c>
      <c r="E18" s="16" t="s">
        <v>122</v>
      </c>
    </row>
    <row r="19" spans="1:5" s="16" customFormat="1" x14ac:dyDescent="0.3">
      <c r="A19" s="21">
        <v>5</v>
      </c>
      <c r="B19" s="17" t="s">
        <v>19</v>
      </c>
      <c r="C19" s="18"/>
      <c r="D19" s="47">
        <f t="shared" si="0"/>
        <v>3</v>
      </c>
      <c r="E19" s="16" t="s">
        <v>151</v>
      </c>
    </row>
    <row r="20" spans="1:5" s="16" customFormat="1" x14ac:dyDescent="0.3">
      <c r="A20" s="21">
        <v>6</v>
      </c>
      <c r="B20" s="17" t="s">
        <v>20</v>
      </c>
      <c r="C20" s="18"/>
      <c r="D20" s="47">
        <f t="shared" si="0"/>
        <v>3</v>
      </c>
      <c r="E20" s="16" t="s">
        <v>217</v>
      </c>
    </row>
    <row r="21" spans="1:5" s="16" customFormat="1" x14ac:dyDescent="0.3">
      <c r="A21" s="21">
        <v>7</v>
      </c>
      <c r="B21" s="17" t="s">
        <v>21</v>
      </c>
      <c r="C21" s="18"/>
      <c r="D21" s="47">
        <f t="shared" si="0"/>
        <v>3</v>
      </c>
      <c r="E21" s="16" t="s">
        <v>208</v>
      </c>
    </row>
    <row r="22" spans="1:5" s="16" customFormat="1" x14ac:dyDescent="0.3">
      <c r="A22" s="21">
        <v>8</v>
      </c>
      <c r="B22" s="17" t="s">
        <v>86</v>
      </c>
      <c r="C22" s="18"/>
      <c r="D22" s="47">
        <f t="shared" si="0"/>
        <v>3</v>
      </c>
      <c r="E22" s="16" t="s">
        <v>209</v>
      </c>
    </row>
    <row r="23" spans="1:5" s="15" customFormat="1" ht="6" customHeight="1" x14ac:dyDescent="0.3">
      <c r="A23" s="35"/>
      <c r="B23" s="8"/>
      <c r="C23" s="8"/>
      <c r="D23" s="36"/>
      <c r="E23" s="8"/>
    </row>
    <row r="24" spans="1:5" s="16" customFormat="1" ht="18" x14ac:dyDescent="0.3">
      <c r="A24" s="24" t="s">
        <v>22</v>
      </c>
      <c r="C24" s="18"/>
      <c r="D24" s="31" t="s">
        <v>107</v>
      </c>
      <c r="E24" s="32" t="s">
        <v>128</v>
      </c>
    </row>
    <row r="25" spans="1:5" s="15" customFormat="1" ht="5.25" customHeight="1" x14ac:dyDescent="0.3">
      <c r="A25" s="22"/>
      <c r="B25" s="14"/>
      <c r="C25" s="14"/>
      <c r="D25" s="48"/>
      <c r="E25" s="14"/>
    </row>
    <row r="26" spans="1:5" s="16" customFormat="1" x14ac:dyDescent="0.3">
      <c r="A26" s="21">
        <v>1</v>
      </c>
      <c r="B26" s="17" t="s">
        <v>223</v>
      </c>
      <c r="C26" s="18"/>
      <c r="D26" s="47">
        <f>IF(T(E26)="",1,VALUE(LEFT(E26)))</f>
        <v>4</v>
      </c>
      <c r="E26" s="16" t="s">
        <v>203</v>
      </c>
    </row>
    <row r="27" spans="1:5" s="16" customFormat="1" x14ac:dyDescent="0.3">
      <c r="A27" s="21">
        <v>2</v>
      </c>
      <c r="B27" s="17" t="s">
        <v>213</v>
      </c>
      <c r="C27" s="18"/>
      <c r="D27" s="47">
        <f>IF(T(E27)="",1,VALUE(LEFT(E27)))</f>
        <v>2</v>
      </c>
      <c r="E27" s="16" t="s">
        <v>218</v>
      </c>
    </row>
    <row r="28" spans="1:5" s="16" customFormat="1" x14ac:dyDescent="0.3">
      <c r="A28" s="21">
        <v>3</v>
      </c>
      <c r="B28" s="17" t="s">
        <v>153</v>
      </c>
      <c r="C28" s="18"/>
      <c r="D28" s="47">
        <f t="shared" ref="D28:D37" si="1">IF(T(E28)="",1,VALUE(LEFT(E28)))</f>
        <v>3</v>
      </c>
      <c r="E28" s="16" t="s">
        <v>157</v>
      </c>
    </row>
    <row r="29" spans="1:5" s="16" customFormat="1" x14ac:dyDescent="0.3">
      <c r="A29" s="21">
        <v>4</v>
      </c>
      <c r="B29" s="17" t="s">
        <v>166</v>
      </c>
      <c r="C29" s="18"/>
      <c r="D29" s="47">
        <f>IF(T(E29)="",1,VALUE(LEFT(E29)))</f>
        <v>3</v>
      </c>
      <c r="E29" s="16" t="s">
        <v>219</v>
      </c>
    </row>
    <row r="30" spans="1:5" s="16" customFormat="1" x14ac:dyDescent="0.3">
      <c r="A30" s="21">
        <v>5</v>
      </c>
      <c r="B30" s="17" t="s">
        <v>23</v>
      </c>
      <c r="C30" s="18"/>
      <c r="D30" s="47">
        <f t="shared" si="1"/>
        <v>4</v>
      </c>
      <c r="E30" s="16" t="s">
        <v>220</v>
      </c>
    </row>
    <row r="31" spans="1:5" s="16" customFormat="1" x14ac:dyDescent="0.3">
      <c r="A31" s="21">
        <v>6</v>
      </c>
      <c r="B31" s="17" t="s">
        <v>168</v>
      </c>
      <c r="C31" s="18"/>
      <c r="D31" s="47">
        <f t="shared" si="1"/>
        <v>1</v>
      </c>
      <c r="E31" s="16" t="s">
        <v>192</v>
      </c>
    </row>
    <row r="32" spans="1:5" s="16" customFormat="1" x14ac:dyDescent="0.3">
      <c r="A32" s="21">
        <v>7</v>
      </c>
      <c r="B32" s="17" t="s">
        <v>169</v>
      </c>
      <c r="C32" s="18"/>
      <c r="D32" s="47">
        <f t="shared" si="1"/>
        <v>2</v>
      </c>
      <c r="E32" s="16" t="s">
        <v>211</v>
      </c>
    </row>
    <row r="33" spans="1:5" s="16" customFormat="1" x14ac:dyDescent="0.3">
      <c r="A33" s="21">
        <v>8</v>
      </c>
      <c r="B33" s="17" t="s">
        <v>24</v>
      </c>
      <c r="C33" s="18"/>
      <c r="D33" s="47">
        <f t="shared" si="1"/>
        <v>3</v>
      </c>
      <c r="E33" s="16" t="s">
        <v>221</v>
      </c>
    </row>
    <row r="34" spans="1:5" s="16" customFormat="1" x14ac:dyDescent="0.3">
      <c r="A34" s="21">
        <v>9</v>
      </c>
      <c r="B34" s="17" t="s">
        <v>25</v>
      </c>
      <c r="C34" s="18"/>
      <c r="D34" s="47">
        <f t="shared" si="1"/>
        <v>5</v>
      </c>
      <c r="E34" s="16" t="s">
        <v>99</v>
      </c>
    </row>
    <row r="35" spans="1:5" s="16" customFormat="1" x14ac:dyDescent="0.3">
      <c r="A35" s="21">
        <v>10</v>
      </c>
      <c r="B35" s="17" t="s">
        <v>26</v>
      </c>
      <c r="C35" s="18"/>
      <c r="D35" s="47">
        <f t="shared" si="1"/>
        <v>2</v>
      </c>
      <c r="E35" s="16" t="s">
        <v>100</v>
      </c>
    </row>
    <row r="36" spans="1:5" s="16" customFormat="1" x14ac:dyDescent="0.3">
      <c r="A36" s="21">
        <v>11</v>
      </c>
      <c r="B36" s="17" t="s">
        <v>27</v>
      </c>
      <c r="C36" s="18"/>
      <c r="D36" s="47">
        <f t="shared" si="1"/>
        <v>3</v>
      </c>
      <c r="E36" s="16" t="s">
        <v>101</v>
      </c>
    </row>
    <row r="37" spans="1:5" s="16" customFormat="1" x14ac:dyDescent="0.3">
      <c r="A37" s="21">
        <v>12</v>
      </c>
      <c r="B37" s="17" t="s">
        <v>28</v>
      </c>
      <c r="C37" s="18"/>
      <c r="D37" s="47">
        <f t="shared" si="1"/>
        <v>5</v>
      </c>
      <c r="E37" s="16" t="s">
        <v>164</v>
      </c>
    </row>
    <row r="38" spans="1:5" s="15" customFormat="1" ht="6" customHeight="1" x14ac:dyDescent="0.3">
      <c r="A38" s="35"/>
      <c r="B38" s="8"/>
      <c r="C38" s="8"/>
      <c r="D38" s="36"/>
      <c r="E38" s="8"/>
    </row>
    <row r="39" spans="1:5" s="16" customFormat="1" x14ac:dyDescent="0.3">
      <c r="A39" s="33"/>
      <c r="B39" s="34" t="s">
        <v>140</v>
      </c>
      <c r="C39" s="18"/>
      <c r="D39" s="47">
        <f>SUM(D15:D22)</f>
        <v>26</v>
      </c>
    </row>
    <row r="40" spans="1:5" x14ac:dyDescent="0.3">
      <c r="B40" s="34" t="s">
        <v>141</v>
      </c>
      <c r="C40" s="8"/>
      <c r="D40" s="47">
        <f>SUM(D26:D37)</f>
        <v>37</v>
      </c>
    </row>
    <row r="41" spans="1:5" x14ac:dyDescent="0.3">
      <c r="B41" t="s">
        <v>261</v>
      </c>
      <c r="C41" s="8"/>
      <c r="D41" s="56">
        <f>IF(COUNTIF(D15:D22,0)=8, 0, D39/(8-COUNTIF(D15:D22,0)))</f>
        <v>3.25</v>
      </c>
      <c r="E41" s="60" t="str">
        <f>IF(D41=0, "0-NA", IF(D41&lt;1.5, "1-None", IF(D41&lt;2.5, "2-Initial", IF(D41&lt;3.5, "3-Basic", IF(D41&lt;4.5, "4-Acceptable", "5-Mature")))))</f>
        <v>3-Basic</v>
      </c>
    </row>
    <row r="42" spans="1:5" x14ac:dyDescent="0.3">
      <c r="B42" t="s">
        <v>118</v>
      </c>
      <c r="C42" s="8"/>
      <c r="D42" s="56">
        <f>IF(COUNTIF(D26:D37,0)=12,0,D40/(12-COUNTIF(D26:D37,0)))</f>
        <v>3.0833333333333335</v>
      </c>
      <c r="E42" s="60" t="str">
        <f>IF(D42=0, "0-NA", IF(D42&lt;1.5, "1-None", IF(D42&lt;2.5, "2-Initial", IF(D42&lt;3.5, "3-Basic", IF(D42&lt;4.5, "4-Acceptable", "5-Mature")))))</f>
        <v>3-Basic</v>
      </c>
    </row>
    <row r="43" spans="1:5" x14ac:dyDescent="0.3">
      <c r="B43" s="17" t="s">
        <v>33</v>
      </c>
      <c r="C43" s="8"/>
      <c r="D43" s="128">
        <f>IF(COUNTIF(D15:D37,0)=20,0,(D39+D40)/(20-COUNTIF(D15:D37,0)))</f>
        <v>3.15</v>
      </c>
      <c r="E43" s="43" t="str">
        <f>IF(D43=0, "0-NA", IF(D43&lt;1.5, "1-None", IF(D43&lt;2.5, "2-Initial", IF(D43&lt;3.5, "3-Basic", IF(D43&lt;4.5, "4-Acceptable", "5-Mature")))))</f>
        <v>3-Basic</v>
      </c>
    </row>
    <row r="44" spans="1:5" ht="6" customHeight="1" x14ac:dyDescent="0.3">
      <c r="A44" s="35"/>
      <c r="B44" s="8"/>
      <c r="C44" s="8"/>
      <c r="D44" s="36"/>
      <c r="E44" s="8"/>
    </row>
    <row r="47" spans="1:5" x14ac:dyDescent="0.3">
      <c r="B47" s="2" t="s">
        <v>127</v>
      </c>
    </row>
    <row r="48" spans="1:5" x14ac:dyDescent="0.3">
      <c r="B48" s="70" t="str">
        <f>CONCATENATE('PG2'!$D$4," - PSMM Operational")</f>
        <v>PG2 - PSMM Operational</v>
      </c>
    </row>
    <row r="49" spans="2:2" x14ac:dyDescent="0.3">
      <c r="B49" s="70" t="str">
        <f>CONCATENATE('PG2'!$D$4," - PSMM Technical")</f>
        <v>PG2 - PSMM Technical</v>
      </c>
    </row>
  </sheetData>
  <dataValidations count="20">
    <dataValidation type="list" allowBlank="1" showInputMessage="1" showErrorMessage="1" sqref="E26">
      <formula1>PSMM_T1</formula1>
    </dataValidation>
    <dataValidation type="list" allowBlank="1" showInputMessage="1" showErrorMessage="1" sqref="E27">
      <formula1>PSMM_T2</formula1>
    </dataValidation>
    <dataValidation type="list" allowBlank="1" showInputMessage="1" showErrorMessage="1" sqref="E28">
      <formula1>PSMM_T3</formula1>
    </dataValidation>
    <dataValidation type="list" allowBlank="1" showInputMessage="1" showErrorMessage="1" sqref="E30">
      <formula1>PSMM_T5</formula1>
    </dataValidation>
    <dataValidation type="list" allowBlank="1" showInputMessage="1" showErrorMessage="1" sqref="E32">
      <formula1>PSMM_T7</formula1>
    </dataValidation>
    <dataValidation type="list" allowBlank="1" showInputMessage="1" showErrorMessage="1" sqref="E33">
      <formula1>PSMM_T8</formula1>
    </dataValidation>
    <dataValidation type="list" allowBlank="1" showInputMessage="1" showErrorMessage="1" sqref="E34">
      <formula1>PSMM_T9</formula1>
    </dataValidation>
    <dataValidation type="list" allowBlank="1" showInputMessage="1" showErrorMessage="1" sqref="E35">
      <formula1>PSMM_T10</formula1>
    </dataValidation>
    <dataValidation type="list" allowBlank="1" showInputMessage="1" showErrorMessage="1" sqref="E36">
      <formula1>PSMM_T11</formula1>
    </dataValidation>
    <dataValidation type="list" allowBlank="1" showInputMessage="1" showErrorMessage="1" sqref="E37">
      <formula1>PSMM_T12</formula1>
    </dataValidation>
    <dataValidation type="list" allowBlank="1" showInputMessage="1" showErrorMessage="1" sqref="E29">
      <formula1>PSMM_T4</formula1>
    </dataValidation>
    <dataValidation type="list" allowBlank="1" showInputMessage="1" showErrorMessage="1" sqref="E31">
      <formula1>PSMM_T6</formula1>
    </dataValidation>
    <dataValidation type="list" allowBlank="1" showInputMessage="1" showErrorMessage="1" sqref="E15">
      <formula1>PSMM_O1</formula1>
    </dataValidation>
    <dataValidation type="list" allowBlank="1" showInputMessage="1" showErrorMessage="1" sqref="E16">
      <formula1>PSMM_O2</formula1>
    </dataValidation>
    <dataValidation type="list" allowBlank="1" showInputMessage="1" showErrorMessage="1" sqref="E17">
      <formula1>PSMM_O3</formula1>
    </dataValidation>
    <dataValidation type="list" allowBlank="1" showInputMessage="1" showErrorMessage="1" sqref="E18">
      <formula1>PSMM_O4</formula1>
    </dataValidation>
    <dataValidation type="list" allowBlank="1" showInputMessage="1" showErrorMessage="1" sqref="E19">
      <formula1>PSMM_O5</formula1>
    </dataValidation>
    <dataValidation type="list" allowBlank="1" showInputMessage="1" showErrorMessage="1" sqref="E20">
      <formula1>PSMM_O6</formula1>
    </dataValidation>
    <dataValidation type="list" allowBlank="1" showInputMessage="1" showErrorMessage="1" sqref="E21">
      <formula1>PSMM_O7</formula1>
    </dataValidation>
    <dataValidation type="list" allowBlank="1" showInputMessage="1" showErrorMessage="1" sqref="E22">
      <formula1>PSMM_O8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9"/>
  <sheetViews>
    <sheetView workbookViewId="0">
      <pane ySplit="6" topLeftCell="A34" activePane="bottomLeft" state="frozen"/>
      <selection activeCell="B3" sqref="B3"/>
      <selection pane="bottomLeft" activeCell="B3" sqref="B3"/>
    </sheetView>
  </sheetViews>
  <sheetFormatPr defaultRowHeight="14.4" x14ac:dyDescent="0.3"/>
  <cols>
    <col min="1" max="1" width="3.6640625" style="21" customWidth="1"/>
    <col min="2" max="2" width="38.109375" customWidth="1"/>
    <col min="3" max="3" width="1.5546875" style="15" customWidth="1"/>
    <col min="4" max="4" width="12.33203125" style="28" customWidth="1"/>
    <col min="5" max="5" width="146.5546875" customWidth="1"/>
  </cols>
  <sheetData>
    <row r="1" spans="1:5" ht="23.4" x14ac:dyDescent="0.45">
      <c r="A1" s="19"/>
      <c r="B1" s="54" t="s">
        <v>266</v>
      </c>
    </row>
    <row r="2" spans="1:5" x14ac:dyDescent="0.3">
      <c r="A2" s="20"/>
      <c r="B2" s="6" t="s">
        <v>332</v>
      </c>
    </row>
    <row r="3" spans="1:5" x14ac:dyDescent="0.3">
      <c r="E3" s="103" t="s">
        <v>263</v>
      </c>
    </row>
    <row r="4" spans="1:5" x14ac:dyDescent="0.3">
      <c r="B4" s="45" t="s">
        <v>225</v>
      </c>
      <c r="D4" s="2" t="s">
        <v>271</v>
      </c>
    </row>
    <row r="5" spans="1:5" x14ac:dyDescent="0.3">
      <c r="B5" s="45" t="s">
        <v>226</v>
      </c>
      <c r="D5" t="s">
        <v>272</v>
      </c>
    </row>
    <row r="6" spans="1:5" x14ac:dyDescent="0.3">
      <c r="B6" s="45" t="s">
        <v>34</v>
      </c>
      <c r="D6" s="69">
        <f ca="1">TODAY()</f>
        <v>42429</v>
      </c>
    </row>
    <row r="7" spans="1:5" x14ac:dyDescent="0.3">
      <c r="B7" s="45"/>
      <c r="D7" s="69"/>
    </row>
    <row r="8" spans="1:5" x14ac:dyDescent="0.3">
      <c r="B8" s="45" t="s">
        <v>129</v>
      </c>
      <c r="D8" s="61" t="s">
        <v>228</v>
      </c>
    </row>
    <row r="9" spans="1:5" x14ac:dyDescent="0.3">
      <c r="B9" s="2"/>
      <c r="D9" t="s">
        <v>105</v>
      </c>
    </row>
    <row r="10" spans="1:5" x14ac:dyDescent="0.3">
      <c r="B10" s="2"/>
      <c r="D10" t="s">
        <v>330</v>
      </c>
    </row>
    <row r="12" spans="1:5" ht="5.25" customHeight="1" x14ac:dyDescent="0.3">
      <c r="A12" s="35"/>
      <c r="B12" s="8"/>
      <c r="C12" s="8"/>
      <c r="D12" s="36"/>
      <c r="E12" s="8"/>
    </row>
    <row r="13" spans="1:5" s="25" customFormat="1" ht="18" x14ac:dyDescent="0.3">
      <c r="A13" s="23" t="s">
        <v>14</v>
      </c>
      <c r="C13" s="26"/>
      <c r="D13" s="31" t="s">
        <v>107</v>
      </c>
      <c r="E13" s="32" t="s">
        <v>128</v>
      </c>
    </row>
    <row r="14" spans="1:5" s="15" customFormat="1" ht="5.25" customHeight="1" x14ac:dyDescent="0.3">
      <c r="A14" s="37"/>
      <c r="B14" s="38"/>
      <c r="C14" s="38"/>
      <c r="D14" s="39"/>
      <c r="E14" s="38"/>
    </row>
    <row r="15" spans="1:5" s="16" customFormat="1" x14ac:dyDescent="0.3">
      <c r="A15" s="21">
        <v>1</v>
      </c>
      <c r="B15" s="17" t="s">
        <v>15</v>
      </c>
      <c r="C15" s="18"/>
      <c r="D15" s="47">
        <f>IF(T(E15)="",1,VALUE(LEFT(E15)))</f>
        <v>1</v>
      </c>
      <c r="E15" s="16" t="s">
        <v>35</v>
      </c>
    </row>
    <row r="16" spans="1:5" s="16" customFormat="1" x14ac:dyDescent="0.3">
      <c r="A16" s="21">
        <v>2</v>
      </c>
      <c r="B16" s="17" t="s">
        <v>16</v>
      </c>
      <c r="C16" s="18"/>
      <c r="D16" s="47">
        <f>IF(T(E16)="",1,VALUE(LEFT(E16)))</f>
        <v>1</v>
      </c>
      <c r="E16" s="16" t="s">
        <v>80</v>
      </c>
    </row>
    <row r="17" spans="1:5" s="16" customFormat="1" x14ac:dyDescent="0.3">
      <c r="A17" s="21">
        <v>3</v>
      </c>
      <c r="B17" s="17" t="s">
        <v>17</v>
      </c>
      <c r="C17" s="18"/>
      <c r="D17" s="47">
        <f t="shared" ref="D17:D22" si="0">IF(T(E17)="",1,VALUE(LEFT(E17)))</f>
        <v>1</v>
      </c>
      <c r="E17" s="16" t="s">
        <v>81</v>
      </c>
    </row>
    <row r="18" spans="1:5" s="16" customFormat="1" x14ac:dyDescent="0.3">
      <c r="A18" s="21">
        <v>4</v>
      </c>
      <c r="B18" s="17" t="s">
        <v>18</v>
      </c>
      <c r="C18" s="18"/>
      <c r="D18" s="47">
        <f t="shared" si="0"/>
        <v>1</v>
      </c>
      <c r="E18" s="16" t="s">
        <v>82</v>
      </c>
    </row>
    <row r="19" spans="1:5" s="16" customFormat="1" x14ac:dyDescent="0.3">
      <c r="A19" s="21">
        <v>5</v>
      </c>
      <c r="B19" s="17" t="s">
        <v>19</v>
      </c>
      <c r="C19" s="18"/>
      <c r="D19" s="47">
        <f t="shared" si="0"/>
        <v>1</v>
      </c>
      <c r="E19" s="16" t="s">
        <v>83</v>
      </c>
    </row>
    <row r="20" spans="1:5" s="16" customFormat="1" x14ac:dyDescent="0.3">
      <c r="A20" s="21">
        <v>6</v>
      </c>
      <c r="B20" s="17" t="s">
        <v>20</v>
      </c>
      <c r="C20" s="18"/>
      <c r="D20" s="47">
        <f t="shared" si="0"/>
        <v>1</v>
      </c>
      <c r="E20" s="16" t="s">
        <v>84</v>
      </c>
    </row>
    <row r="21" spans="1:5" s="16" customFormat="1" x14ac:dyDescent="0.3">
      <c r="A21" s="21">
        <v>7</v>
      </c>
      <c r="B21" s="17" t="s">
        <v>21</v>
      </c>
      <c r="C21" s="18"/>
      <c r="D21" s="47">
        <f t="shared" si="0"/>
        <v>1</v>
      </c>
      <c r="E21" s="16" t="s">
        <v>85</v>
      </c>
    </row>
    <row r="22" spans="1:5" s="16" customFormat="1" x14ac:dyDescent="0.3">
      <c r="A22" s="21">
        <v>8</v>
      </c>
      <c r="B22" s="17" t="s">
        <v>86</v>
      </c>
      <c r="C22" s="18"/>
      <c r="D22" s="47">
        <f t="shared" si="0"/>
        <v>1</v>
      </c>
      <c r="E22" s="16" t="s">
        <v>87</v>
      </c>
    </row>
    <row r="23" spans="1:5" s="15" customFormat="1" ht="6" customHeight="1" x14ac:dyDescent="0.3">
      <c r="A23" s="35"/>
      <c r="B23" s="8"/>
      <c r="C23" s="8"/>
      <c r="D23" s="36"/>
      <c r="E23" s="8"/>
    </row>
    <row r="24" spans="1:5" s="16" customFormat="1" ht="18" x14ac:dyDescent="0.3">
      <c r="A24" s="24" t="s">
        <v>22</v>
      </c>
      <c r="C24" s="18"/>
      <c r="D24" s="31" t="s">
        <v>107</v>
      </c>
      <c r="E24" s="32" t="s">
        <v>128</v>
      </c>
    </row>
    <row r="25" spans="1:5" s="15" customFormat="1" ht="5.25" customHeight="1" x14ac:dyDescent="0.3">
      <c r="A25" s="22"/>
      <c r="B25" s="14"/>
      <c r="C25" s="14"/>
      <c r="D25" s="48"/>
      <c r="E25" s="14"/>
    </row>
    <row r="26" spans="1:5" s="16" customFormat="1" x14ac:dyDescent="0.3">
      <c r="A26" s="21">
        <v>1</v>
      </c>
      <c r="B26" s="17" t="s">
        <v>223</v>
      </c>
      <c r="C26" s="18"/>
      <c r="D26" s="47">
        <f>IF(T(E26)="",1,VALUE(LEFT(E26)))</f>
        <v>1</v>
      </c>
      <c r="E26" s="16" t="s">
        <v>194</v>
      </c>
    </row>
    <row r="27" spans="1:5" s="16" customFormat="1" x14ac:dyDescent="0.3">
      <c r="A27" s="21">
        <v>2</v>
      </c>
      <c r="B27" s="17" t="s">
        <v>213</v>
      </c>
      <c r="C27" s="18"/>
      <c r="D27" s="47">
        <f>IF(T(E27)="",1,VALUE(LEFT(E27)))</f>
        <v>1</v>
      </c>
      <c r="E27" s="16" t="s">
        <v>158</v>
      </c>
    </row>
    <row r="28" spans="1:5" s="16" customFormat="1" x14ac:dyDescent="0.3">
      <c r="A28" s="21">
        <v>3</v>
      </c>
      <c r="B28" s="17" t="s">
        <v>153</v>
      </c>
      <c r="C28" s="18"/>
      <c r="D28" s="47">
        <f t="shared" ref="D28:D37" si="1">IF(T(E28)="",1,VALUE(LEFT(E28)))</f>
        <v>1</v>
      </c>
      <c r="E28" s="16" t="s">
        <v>88</v>
      </c>
    </row>
    <row r="29" spans="1:5" s="16" customFormat="1" x14ac:dyDescent="0.3">
      <c r="A29" s="21">
        <v>4</v>
      </c>
      <c r="B29" s="17" t="s">
        <v>166</v>
      </c>
      <c r="C29" s="18"/>
      <c r="D29" s="47">
        <f>IF(T(E29)="",1,VALUE(LEFT(E29)))</f>
        <v>1</v>
      </c>
      <c r="E29" s="16" t="s">
        <v>193</v>
      </c>
    </row>
    <row r="30" spans="1:5" s="16" customFormat="1" x14ac:dyDescent="0.3">
      <c r="A30" s="21">
        <v>5</v>
      </c>
      <c r="B30" s="17" t="s">
        <v>23</v>
      </c>
      <c r="C30" s="18"/>
      <c r="D30" s="47">
        <f t="shared" si="1"/>
        <v>1</v>
      </c>
      <c r="E30" s="16" t="s">
        <v>89</v>
      </c>
    </row>
    <row r="31" spans="1:5" s="16" customFormat="1" x14ac:dyDescent="0.3">
      <c r="A31" s="21">
        <v>6</v>
      </c>
      <c r="B31" s="17" t="s">
        <v>168</v>
      </c>
      <c r="C31" s="18"/>
      <c r="D31" s="47">
        <f t="shared" si="1"/>
        <v>1</v>
      </c>
      <c r="E31" s="16" t="s">
        <v>192</v>
      </c>
    </row>
    <row r="32" spans="1:5" s="16" customFormat="1" x14ac:dyDescent="0.3">
      <c r="A32" s="21">
        <v>7</v>
      </c>
      <c r="B32" s="17" t="s">
        <v>169</v>
      </c>
      <c r="C32" s="18"/>
      <c r="D32" s="47">
        <f t="shared" si="1"/>
        <v>1</v>
      </c>
      <c r="E32" s="16" t="s">
        <v>159</v>
      </c>
    </row>
    <row r="33" spans="1:5" s="16" customFormat="1" x14ac:dyDescent="0.3">
      <c r="A33" s="21">
        <v>8</v>
      </c>
      <c r="B33" s="17" t="s">
        <v>24</v>
      </c>
      <c r="C33" s="18"/>
      <c r="D33" s="47">
        <f t="shared" si="1"/>
        <v>1</v>
      </c>
      <c r="E33" s="16" t="s">
        <v>90</v>
      </c>
    </row>
    <row r="34" spans="1:5" s="16" customFormat="1" x14ac:dyDescent="0.3">
      <c r="A34" s="21">
        <v>9</v>
      </c>
      <c r="B34" s="17" t="s">
        <v>25</v>
      </c>
      <c r="C34" s="18"/>
      <c r="D34" s="47">
        <f t="shared" si="1"/>
        <v>1</v>
      </c>
      <c r="E34" s="16" t="s">
        <v>91</v>
      </c>
    </row>
    <row r="35" spans="1:5" s="16" customFormat="1" x14ac:dyDescent="0.3">
      <c r="A35" s="21">
        <v>10</v>
      </c>
      <c r="B35" s="17" t="s">
        <v>26</v>
      </c>
      <c r="C35" s="18"/>
      <c r="D35" s="47">
        <f t="shared" si="1"/>
        <v>1</v>
      </c>
      <c r="E35" s="16" t="s">
        <v>92</v>
      </c>
    </row>
    <row r="36" spans="1:5" s="16" customFormat="1" x14ac:dyDescent="0.3">
      <c r="A36" s="21">
        <v>11</v>
      </c>
      <c r="B36" s="17" t="s">
        <v>27</v>
      </c>
      <c r="C36" s="18"/>
      <c r="D36" s="47">
        <f t="shared" si="1"/>
        <v>1</v>
      </c>
      <c r="E36" s="16" t="s">
        <v>191</v>
      </c>
    </row>
    <row r="37" spans="1:5" s="16" customFormat="1" x14ac:dyDescent="0.3">
      <c r="A37" s="21">
        <v>12</v>
      </c>
      <c r="B37" s="17" t="s">
        <v>28</v>
      </c>
      <c r="C37" s="18"/>
      <c r="D37" s="47">
        <f t="shared" si="1"/>
        <v>1</v>
      </c>
      <c r="E37" s="16" t="s">
        <v>93</v>
      </c>
    </row>
    <row r="38" spans="1:5" s="15" customFormat="1" ht="6" customHeight="1" x14ac:dyDescent="0.3">
      <c r="A38" s="35"/>
      <c r="B38" s="8"/>
      <c r="C38" s="8"/>
      <c r="D38" s="36"/>
      <c r="E38" s="8"/>
    </row>
    <row r="39" spans="1:5" s="16" customFormat="1" x14ac:dyDescent="0.3">
      <c r="A39" s="33"/>
      <c r="B39" s="34" t="s">
        <v>140</v>
      </c>
      <c r="C39" s="18"/>
      <c r="D39" s="47">
        <f>SUM(D15:D22)</f>
        <v>8</v>
      </c>
    </row>
    <row r="40" spans="1:5" x14ac:dyDescent="0.3">
      <c r="B40" s="34" t="s">
        <v>141</v>
      </c>
      <c r="C40" s="8"/>
      <c r="D40" s="47">
        <f>SUM(D26:D37)</f>
        <v>12</v>
      </c>
    </row>
    <row r="41" spans="1:5" x14ac:dyDescent="0.3">
      <c r="B41" t="s">
        <v>261</v>
      </c>
      <c r="C41" s="8"/>
      <c r="D41" s="56">
        <f>IF(COUNTIF(D15:D22,0)=8, 0, D39/(8-COUNTIF(D15:D22,0)))</f>
        <v>1</v>
      </c>
      <c r="E41" s="60" t="str">
        <f>IF(D41=0, "0-NA", IF(D41&lt;1.5, "1-None", IF(D41&lt;2.5, "2-Initial", IF(D41&lt;3.5, "3-Basic", IF(D41&lt;4.5, "4-Acceptable", "5-Mature")))))</f>
        <v>1-None</v>
      </c>
    </row>
    <row r="42" spans="1:5" x14ac:dyDescent="0.3">
      <c r="B42" t="s">
        <v>118</v>
      </c>
      <c r="C42" s="8"/>
      <c r="D42" s="56">
        <f>IF(COUNTIF(D26:D37,0)=12,0,D40/(12-COUNTIF(D26:D37,0)))</f>
        <v>1</v>
      </c>
      <c r="E42" s="60" t="str">
        <f>IF(D42=0, "0-NA", IF(D42&lt;1.5, "1-None", IF(D42&lt;2.5, "2-Initial", IF(D42&lt;3.5, "3-Basic", IF(D42&lt;4.5, "4-Acceptable", "5-Mature")))))</f>
        <v>1-None</v>
      </c>
    </row>
    <row r="43" spans="1:5" x14ac:dyDescent="0.3">
      <c r="B43" s="17" t="s">
        <v>33</v>
      </c>
      <c r="C43" s="8"/>
      <c r="D43" s="128">
        <f>IF(COUNTIF(D15:D37,0)=20,0,(D39+D40)/(20-COUNTIF(D15:D37,0)))</f>
        <v>1</v>
      </c>
      <c r="E43" s="43" t="str">
        <f>IF(D43=0, "0-NA", IF(D43&lt;1.5, "1-None", IF(D43&lt;2.5, "2-Initial", IF(D43&lt;3.5, "3-Basic", IF(D43&lt;4.5, "4-Acceptable", "5-Mature")))))</f>
        <v>1-None</v>
      </c>
    </row>
    <row r="44" spans="1:5" ht="6" customHeight="1" x14ac:dyDescent="0.3">
      <c r="A44" s="35"/>
      <c r="B44" s="8"/>
      <c r="C44" s="8"/>
      <c r="D44" s="36"/>
      <c r="E44" s="8"/>
    </row>
    <row r="47" spans="1:5" x14ac:dyDescent="0.3">
      <c r="B47" s="2" t="s">
        <v>127</v>
      </c>
    </row>
    <row r="48" spans="1:5" x14ac:dyDescent="0.3">
      <c r="B48" s="70" t="str">
        <f>CONCATENATE('PG3'!$D$4," - PSMM Operational")</f>
        <v>PG3 - PSMM Operational</v>
      </c>
    </row>
    <row r="49" spans="2:2" x14ac:dyDescent="0.3">
      <c r="B49" s="70" t="str">
        <f>CONCATENATE('PG3'!$D$4," - PSMM Technical")</f>
        <v>PG3 - PSMM Technical</v>
      </c>
    </row>
  </sheetData>
  <dataValidations count="20">
    <dataValidation type="list" allowBlank="1" showInputMessage="1" showErrorMessage="1" sqref="E26">
      <formula1>PSMM_T1</formula1>
    </dataValidation>
    <dataValidation type="list" allowBlank="1" showInputMessage="1" showErrorMessage="1" sqref="E27">
      <formula1>PSMM_T2</formula1>
    </dataValidation>
    <dataValidation type="list" allowBlank="1" showInputMessage="1" showErrorMessage="1" sqref="E28">
      <formula1>PSMM_T3</formula1>
    </dataValidation>
    <dataValidation type="list" allowBlank="1" showInputMessage="1" showErrorMessage="1" sqref="E30">
      <formula1>PSMM_T5</formula1>
    </dataValidation>
    <dataValidation type="list" allowBlank="1" showInputMessage="1" showErrorMessage="1" sqref="E32">
      <formula1>PSMM_T7</formula1>
    </dataValidation>
    <dataValidation type="list" allowBlank="1" showInputMessage="1" showErrorMessage="1" sqref="E33">
      <formula1>PSMM_T8</formula1>
    </dataValidation>
    <dataValidation type="list" allowBlank="1" showInputMessage="1" showErrorMessage="1" sqref="E34">
      <formula1>PSMM_T9</formula1>
    </dataValidation>
    <dataValidation type="list" allowBlank="1" showInputMessage="1" showErrorMessage="1" sqref="E35">
      <formula1>PSMM_T10</formula1>
    </dataValidation>
    <dataValidation type="list" allowBlank="1" showInputMessage="1" showErrorMessage="1" sqref="E36">
      <formula1>PSMM_T11</formula1>
    </dataValidation>
    <dataValidation type="list" allowBlank="1" showInputMessage="1" showErrorMessage="1" sqref="E37">
      <formula1>PSMM_T12</formula1>
    </dataValidation>
    <dataValidation type="list" allowBlank="1" showInputMessage="1" showErrorMessage="1" sqref="E29">
      <formula1>PSMM_T4</formula1>
    </dataValidation>
    <dataValidation type="list" allowBlank="1" showInputMessage="1" showErrorMessage="1" sqref="E31">
      <formula1>PSMM_T6</formula1>
    </dataValidation>
    <dataValidation type="list" allowBlank="1" showInputMessage="1" showErrorMessage="1" sqref="E15">
      <formula1>PSMM_O1</formula1>
    </dataValidation>
    <dataValidation type="list" allowBlank="1" showInputMessage="1" showErrorMessage="1" sqref="E16">
      <formula1>PSMM_O2</formula1>
    </dataValidation>
    <dataValidation type="list" allowBlank="1" showInputMessage="1" showErrorMessage="1" sqref="E17">
      <formula1>PSMM_O3</formula1>
    </dataValidation>
    <dataValidation type="list" allowBlank="1" showInputMessage="1" showErrorMessage="1" sqref="E18">
      <formula1>PSMM_O4</formula1>
    </dataValidation>
    <dataValidation type="list" allowBlank="1" showInputMessage="1" showErrorMessage="1" sqref="E19">
      <formula1>PSMM_O5</formula1>
    </dataValidation>
    <dataValidation type="list" allowBlank="1" showInputMessage="1" showErrorMessage="1" sqref="E20">
      <formula1>PSMM_O6</formula1>
    </dataValidation>
    <dataValidation type="list" allowBlank="1" showInputMessage="1" showErrorMessage="1" sqref="E21">
      <formula1>PSMM_O7</formula1>
    </dataValidation>
    <dataValidation type="list" allowBlank="1" showInputMessage="1" showErrorMessage="1" sqref="E22">
      <formula1>PSMM_O8</formula1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9"/>
  <sheetViews>
    <sheetView workbookViewId="0">
      <pane ySplit="6" topLeftCell="A16" activePane="bottomLeft" state="frozen"/>
      <selection activeCell="B3" sqref="B3"/>
      <selection pane="bottomLeft" activeCell="B3" sqref="B3"/>
    </sheetView>
  </sheetViews>
  <sheetFormatPr defaultRowHeight="14.4" x14ac:dyDescent="0.3"/>
  <cols>
    <col min="1" max="1" width="3.6640625" style="21" customWidth="1"/>
    <col min="2" max="2" width="38.109375" customWidth="1"/>
    <col min="3" max="3" width="1.5546875" style="15" customWidth="1"/>
    <col min="4" max="4" width="12.33203125" style="28" customWidth="1"/>
    <col min="5" max="5" width="146.5546875" customWidth="1"/>
  </cols>
  <sheetData>
    <row r="1" spans="1:5" ht="23.4" x14ac:dyDescent="0.45">
      <c r="A1" s="19"/>
      <c r="B1" s="54" t="s">
        <v>266</v>
      </c>
    </row>
    <row r="2" spans="1:5" x14ac:dyDescent="0.3">
      <c r="A2" s="20"/>
      <c r="B2" s="6" t="s">
        <v>332</v>
      </c>
    </row>
    <row r="3" spans="1:5" x14ac:dyDescent="0.3">
      <c r="E3" s="103" t="s">
        <v>263</v>
      </c>
    </row>
    <row r="4" spans="1:5" x14ac:dyDescent="0.3">
      <c r="B4" s="45" t="s">
        <v>225</v>
      </c>
      <c r="D4" s="2" t="s">
        <v>273</v>
      </c>
    </row>
    <row r="5" spans="1:5" x14ac:dyDescent="0.3">
      <c r="B5" s="45" t="s">
        <v>226</v>
      </c>
      <c r="D5" t="s">
        <v>274</v>
      </c>
    </row>
    <row r="6" spans="1:5" x14ac:dyDescent="0.3">
      <c r="B6" s="45" t="s">
        <v>34</v>
      </c>
      <c r="D6" s="69">
        <f ca="1">TODAY()</f>
        <v>42429</v>
      </c>
    </row>
    <row r="7" spans="1:5" x14ac:dyDescent="0.3">
      <c r="B7" s="45"/>
      <c r="D7" s="69"/>
    </row>
    <row r="8" spans="1:5" x14ac:dyDescent="0.3">
      <c r="B8" s="45" t="s">
        <v>129</v>
      </c>
      <c r="D8" s="61" t="s">
        <v>228</v>
      </c>
    </row>
    <row r="9" spans="1:5" x14ac:dyDescent="0.3">
      <c r="B9" s="2"/>
      <c r="D9" t="s">
        <v>105</v>
      </c>
    </row>
    <row r="10" spans="1:5" x14ac:dyDescent="0.3">
      <c r="B10" s="2"/>
      <c r="D10" t="s">
        <v>330</v>
      </c>
    </row>
    <row r="12" spans="1:5" ht="5.25" customHeight="1" x14ac:dyDescent="0.3">
      <c r="A12" s="35"/>
      <c r="B12" s="8"/>
      <c r="C12" s="8"/>
      <c r="D12" s="36"/>
      <c r="E12" s="8"/>
    </row>
    <row r="13" spans="1:5" s="25" customFormat="1" ht="18" x14ac:dyDescent="0.3">
      <c r="A13" s="23" t="s">
        <v>14</v>
      </c>
      <c r="C13" s="26"/>
      <c r="D13" s="31" t="s">
        <v>107</v>
      </c>
      <c r="E13" s="32" t="s">
        <v>128</v>
      </c>
    </row>
    <row r="14" spans="1:5" s="15" customFormat="1" ht="5.25" customHeight="1" x14ac:dyDescent="0.3">
      <c r="A14" s="37"/>
      <c r="B14" s="38"/>
      <c r="C14" s="38"/>
      <c r="D14" s="39"/>
      <c r="E14" s="38"/>
    </row>
    <row r="15" spans="1:5" s="16" customFormat="1" x14ac:dyDescent="0.3">
      <c r="A15" s="21">
        <v>1</v>
      </c>
      <c r="B15" s="17" t="s">
        <v>15</v>
      </c>
      <c r="C15" s="18"/>
      <c r="D15" s="47">
        <f>IF(T(E15)="",1,VALUE(LEFT(E15)))</f>
        <v>1</v>
      </c>
      <c r="E15" s="16" t="s">
        <v>35</v>
      </c>
    </row>
    <row r="16" spans="1:5" s="16" customFormat="1" x14ac:dyDescent="0.3">
      <c r="A16" s="21">
        <v>2</v>
      </c>
      <c r="B16" s="17" t="s">
        <v>16</v>
      </c>
      <c r="C16" s="18"/>
      <c r="D16" s="47">
        <f>IF(T(E16)="",1,VALUE(LEFT(E16)))</f>
        <v>1</v>
      </c>
      <c r="E16" s="16" t="s">
        <v>80</v>
      </c>
    </row>
    <row r="17" spans="1:5" s="16" customFormat="1" x14ac:dyDescent="0.3">
      <c r="A17" s="21">
        <v>3</v>
      </c>
      <c r="B17" s="17" t="s">
        <v>17</v>
      </c>
      <c r="C17" s="18"/>
      <c r="D17" s="47">
        <f t="shared" ref="D17:D22" si="0">IF(T(E17)="",1,VALUE(LEFT(E17)))</f>
        <v>1</v>
      </c>
      <c r="E17" s="16" t="s">
        <v>81</v>
      </c>
    </row>
    <row r="18" spans="1:5" s="16" customFormat="1" x14ac:dyDescent="0.3">
      <c r="A18" s="21">
        <v>4</v>
      </c>
      <c r="B18" s="17" t="s">
        <v>18</v>
      </c>
      <c r="C18" s="18"/>
      <c r="D18" s="47">
        <f t="shared" si="0"/>
        <v>1</v>
      </c>
      <c r="E18" s="16" t="s">
        <v>82</v>
      </c>
    </row>
    <row r="19" spans="1:5" s="16" customFormat="1" x14ac:dyDescent="0.3">
      <c r="A19" s="21">
        <v>5</v>
      </c>
      <c r="B19" s="17" t="s">
        <v>19</v>
      </c>
      <c r="C19" s="18"/>
      <c r="D19" s="47">
        <f t="shared" si="0"/>
        <v>1</v>
      </c>
      <c r="E19" s="16" t="s">
        <v>83</v>
      </c>
    </row>
    <row r="20" spans="1:5" s="16" customFormat="1" x14ac:dyDescent="0.3">
      <c r="A20" s="21">
        <v>6</v>
      </c>
      <c r="B20" s="17" t="s">
        <v>20</v>
      </c>
      <c r="C20" s="18"/>
      <c r="D20" s="47">
        <f t="shared" si="0"/>
        <v>1</v>
      </c>
      <c r="E20" s="16" t="s">
        <v>84</v>
      </c>
    </row>
    <row r="21" spans="1:5" s="16" customFormat="1" x14ac:dyDescent="0.3">
      <c r="A21" s="21">
        <v>7</v>
      </c>
      <c r="B21" s="17" t="s">
        <v>21</v>
      </c>
      <c r="C21" s="18"/>
      <c r="D21" s="47">
        <f t="shared" si="0"/>
        <v>1</v>
      </c>
      <c r="E21" s="16" t="s">
        <v>85</v>
      </c>
    </row>
    <row r="22" spans="1:5" s="16" customFormat="1" x14ac:dyDescent="0.3">
      <c r="A22" s="21">
        <v>8</v>
      </c>
      <c r="B22" s="17" t="s">
        <v>86</v>
      </c>
      <c r="C22" s="18"/>
      <c r="D22" s="47">
        <f t="shared" si="0"/>
        <v>1</v>
      </c>
      <c r="E22" s="16" t="s">
        <v>87</v>
      </c>
    </row>
    <row r="23" spans="1:5" s="15" customFormat="1" ht="6" customHeight="1" x14ac:dyDescent="0.3">
      <c r="A23" s="35"/>
      <c r="B23" s="8"/>
      <c r="C23" s="8"/>
      <c r="D23" s="36"/>
      <c r="E23" s="8"/>
    </row>
    <row r="24" spans="1:5" s="16" customFormat="1" ht="18" x14ac:dyDescent="0.3">
      <c r="A24" s="24" t="s">
        <v>22</v>
      </c>
      <c r="C24" s="18"/>
      <c r="D24" s="31" t="s">
        <v>107</v>
      </c>
      <c r="E24" s="32" t="s">
        <v>128</v>
      </c>
    </row>
    <row r="25" spans="1:5" s="15" customFormat="1" ht="5.25" customHeight="1" x14ac:dyDescent="0.3">
      <c r="A25" s="22"/>
      <c r="B25" s="14"/>
      <c r="C25" s="14"/>
      <c r="D25" s="48"/>
      <c r="E25" s="14"/>
    </row>
    <row r="26" spans="1:5" s="16" customFormat="1" x14ac:dyDescent="0.3">
      <c r="A26" s="21">
        <v>1</v>
      </c>
      <c r="B26" s="17" t="s">
        <v>223</v>
      </c>
      <c r="C26" s="18"/>
      <c r="D26" s="47">
        <f>IF(T(E26)="",1,VALUE(LEFT(E26)))</f>
        <v>1</v>
      </c>
      <c r="E26" s="16" t="s">
        <v>194</v>
      </c>
    </row>
    <row r="27" spans="1:5" s="16" customFormat="1" x14ac:dyDescent="0.3">
      <c r="A27" s="21">
        <v>2</v>
      </c>
      <c r="B27" s="17" t="s">
        <v>213</v>
      </c>
      <c r="C27" s="18"/>
      <c r="D27" s="47">
        <f>IF(T(E27)="",1,VALUE(LEFT(E27)))</f>
        <v>1</v>
      </c>
      <c r="E27" s="16" t="s">
        <v>158</v>
      </c>
    </row>
    <row r="28" spans="1:5" s="16" customFormat="1" x14ac:dyDescent="0.3">
      <c r="A28" s="21">
        <v>3</v>
      </c>
      <c r="B28" s="17" t="s">
        <v>153</v>
      </c>
      <c r="C28" s="18"/>
      <c r="D28" s="47">
        <f t="shared" ref="D28:D37" si="1">IF(T(E28)="",1,VALUE(LEFT(E28)))</f>
        <v>1</v>
      </c>
      <c r="E28" s="16" t="s">
        <v>88</v>
      </c>
    </row>
    <row r="29" spans="1:5" s="16" customFormat="1" x14ac:dyDescent="0.3">
      <c r="A29" s="21">
        <v>4</v>
      </c>
      <c r="B29" s="17" t="s">
        <v>166</v>
      </c>
      <c r="C29" s="18"/>
      <c r="D29" s="47">
        <f>IF(T(E29)="",1,VALUE(LEFT(E29)))</f>
        <v>1</v>
      </c>
      <c r="E29" s="16" t="s">
        <v>193</v>
      </c>
    </row>
    <row r="30" spans="1:5" s="16" customFormat="1" x14ac:dyDescent="0.3">
      <c r="A30" s="21">
        <v>5</v>
      </c>
      <c r="B30" s="17" t="s">
        <v>23</v>
      </c>
      <c r="C30" s="18"/>
      <c r="D30" s="47">
        <f t="shared" si="1"/>
        <v>1</v>
      </c>
      <c r="E30" s="16" t="s">
        <v>89</v>
      </c>
    </row>
    <row r="31" spans="1:5" s="16" customFormat="1" x14ac:dyDescent="0.3">
      <c r="A31" s="21">
        <v>6</v>
      </c>
      <c r="B31" s="17" t="s">
        <v>168</v>
      </c>
      <c r="C31" s="18"/>
      <c r="D31" s="47">
        <f t="shared" si="1"/>
        <v>1</v>
      </c>
      <c r="E31" s="16" t="s">
        <v>192</v>
      </c>
    </row>
    <row r="32" spans="1:5" s="16" customFormat="1" x14ac:dyDescent="0.3">
      <c r="A32" s="21">
        <v>7</v>
      </c>
      <c r="B32" s="17" t="s">
        <v>169</v>
      </c>
      <c r="C32" s="18"/>
      <c r="D32" s="47">
        <f t="shared" si="1"/>
        <v>1</v>
      </c>
      <c r="E32" s="16" t="s">
        <v>159</v>
      </c>
    </row>
    <row r="33" spans="1:5" s="16" customFormat="1" x14ac:dyDescent="0.3">
      <c r="A33" s="21">
        <v>8</v>
      </c>
      <c r="B33" s="17" t="s">
        <v>24</v>
      </c>
      <c r="C33" s="18"/>
      <c r="D33" s="47">
        <f t="shared" si="1"/>
        <v>1</v>
      </c>
      <c r="E33" s="16" t="s">
        <v>90</v>
      </c>
    </row>
    <row r="34" spans="1:5" s="16" customFormat="1" x14ac:dyDescent="0.3">
      <c r="A34" s="21">
        <v>9</v>
      </c>
      <c r="B34" s="17" t="s">
        <v>25</v>
      </c>
      <c r="C34" s="18"/>
      <c r="D34" s="47">
        <f t="shared" si="1"/>
        <v>1</v>
      </c>
      <c r="E34" s="16" t="s">
        <v>91</v>
      </c>
    </row>
    <row r="35" spans="1:5" s="16" customFormat="1" x14ac:dyDescent="0.3">
      <c r="A35" s="21">
        <v>10</v>
      </c>
      <c r="B35" s="17" t="s">
        <v>26</v>
      </c>
      <c r="C35" s="18"/>
      <c r="D35" s="47">
        <f t="shared" si="1"/>
        <v>1</v>
      </c>
      <c r="E35" s="16" t="s">
        <v>92</v>
      </c>
    </row>
    <row r="36" spans="1:5" s="16" customFormat="1" x14ac:dyDescent="0.3">
      <c r="A36" s="21">
        <v>11</v>
      </c>
      <c r="B36" s="17" t="s">
        <v>27</v>
      </c>
      <c r="C36" s="18"/>
      <c r="D36" s="47">
        <f t="shared" si="1"/>
        <v>1</v>
      </c>
      <c r="E36" s="16" t="s">
        <v>191</v>
      </c>
    </row>
    <row r="37" spans="1:5" s="16" customFormat="1" x14ac:dyDescent="0.3">
      <c r="A37" s="21">
        <v>12</v>
      </c>
      <c r="B37" s="17" t="s">
        <v>28</v>
      </c>
      <c r="C37" s="18"/>
      <c r="D37" s="47">
        <f t="shared" si="1"/>
        <v>1</v>
      </c>
      <c r="E37" s="16" t="s">
        <v>93</v>
      </c>
    </row>
    <row r="38" spans="1:5" s="15" customFormat="1" ht="6" customHeight="1" x14ac:dyDescent="0.3">
      <c r="A38" s="35"/>
      <c r="B38" s="8"/>
      <c r="C38" s="8"/>
      <c r="D38" s="36"/>
      <c r="E38" s="8"/>
    </row>
    <row r="39" spans="1:5" s="16" customFormat="1" x14ac:dyDescent="0.3">
      <c r="A39" s="33"/>
      <c r="B39" s="34" t="s">
        <v>140</v>
      </c>
      <c r="C39" s="18"/>
      <c r="D39" s="42">
        <f>SUM(D15:D22)</f>
        <v>8</v>
      </c>
    </row>
    <row r="40" spans="1:5" x14ac:dyDescent="0.3">
      <c r="B40" s="34" t="s">
        <v>141</v>
      </c>
      <c r="C40" s="8"/>
      <c r="D40" s="42">
        <f>SUM(D26:D37)</f>
        <v>12</v>
      </c>
    </row>
    <row r="41" spans="1:5" x14ac:dyDescent="0.3">
      <c r="B41" t="s">
        <v>261</v>
      </c>
      <c r="C41" s="8"/>
      <c r="D41" s="56">
        <f>IF(COUNTIF(D15:D22,0)=8, 0, D39/(8-COUNTIF(D15:D22,0)))</f>
        <v>1</v>
      </c>
      <c r="E41" s="60" t="str">
        <f>IF(D41=0, "0-NA", IF(D41&lt;1.5, "1-None", IF(D41&lt;2.5, "2-Initial", IF(D41&lt;3.5, "3-Basic", IF(D41&lt;4.5, "4-Acceptable", "5-Mature")))))</f>
        <v>1-None</v>
      </c>
    </row>
    <row r="42" spans="1:5" x14ac:dyDescent="0.3">
      <c r="B42" t="s">
        <v>118</v>
      </c>
      <c r="C42" s="8"/>
      <c r="D42" s="56">
        <f>IF(COUNTIF(D26:D37,0)=12,0,D40/(12-COUNTIF(D26:D37,0)))</f>
        <v>1</v>
      </c>
      <c r="E42" s="60" t="str">
        <f>IF(D42=0, "0-NA", IF(D42&lt;1.5, "1-None", IF(D42&lt;2.5, "2-Initial", IF(D42&lt;3.5, "3-Basic", IF(D42&lt;4.5, "4-Acceptable", "5-Mature")))))</f>
        <v>1-None</v>
      </c>
    </row>
    <row r="43" spans="1:5" x14ac:dyDescent="0.3">
      <c r="B43" s="17" t="s">
        <v>33</v>
      </c>
      <c r="C43" s="8"/>
      <c r="D43" s="128">
        <f>IF(COUNTIF(D15:D37,0)=20,0,(D39+D40)/(20-COUNTIF(D15:D37,0)))</f>
        <v>1</v>
      </c>
      <c r="E43" s="43" t="str">
        <f>IF(D43=0, "0-NA", IF(D43&lt;1.5, "1-None", IF(D43&lt;2.5, "2-Initial", IF(D43&lt;3.5, "3-Basic", IF(D43&lt;4.5, "4-Acceptable", "5-Mature")))))</f>
        <v>1-None</v>
      </c>
    </row>
    <row r="44" spans="1:5" ht="6" customHeight="1" x14ac:dyDescent="0.3">
      <c r="A44" s="35"/>
      <c r="B44" s="8"/>
      <c r="C44" s="8"/>
      <c r="D44" s="36"/>
      <c r="E44" s="8"/>
    </row>
    <row r="47" spans="1:5" x14ac:dyDescent="0.3">
      <c r="B47" s="2" t="s">
        <v>127</v>
      </c>
    </row>
    <row r="48" spans="1:5" x14ac:dyDescent="0.3">
      <c r="B48" s="70" t="str">
        <f>CONCATENATE('PG4'!$D$4," - PSMM Operational")</f>
        <v>PG4 - PSMM Operational</v>
      </c>
    </row>
    <row r="49" spans="2:2" x14ac:dyDescent="0.3">
      <c r="B49" s="70" t="str">
        <f>CONCATENATE('PG4'!$D$4," - PSMM Technical")</f>
        <v>PG4 - PSMM Technical</v>
      </c>
    </row>
  </sheetData>
  <dataValidations count="20">
    <dataValidation type="list" allowBlank="1" showInputMessage="1" showErrorMessage="1" sqref="E26">
      <formula1>PSMM_T1</formula1>
    </dataValidation>
    <dataValidation type="list" allowBlank="1" showInputMessage="1" showErrorMessage="1" sqref="E27">
      <formula1>PSMM_T2</formula1>
    </dataValidation>
    <dataValidation type="list" allowBlank="1" showInputMessage="1" showErrorMessage="1" sqref="E28">
      <formula1>PSMM_T3</formula1>
    </dataValidation>
    <dataValidation type="list" allowBlank="1" showInputMessage="1" showErrorMessage="1" sqref="E30">
      <formula1>PSMM_T5</formula1>
    </dataValidation>
    <dataValidation type="list" allowBlank="1" showInputMessage="1" showErrorMessage="1" sqref="E32">
      <formula1>PSMM_T7</formula1>
    </dataValidation>
    <dataValidation type="list" allowBlank="1" showInputMessage="1" showErrorMessage="1" sqref="E33">
      <formula1>PSMM_T8</formula1>
    </dataValidation>
    <dataValidation type="list" allowBlank="1" showInputMessage="1" showErrorMessage="1" sqref="E34">
      <formula1>PSMM_T9</formula1>
    </dataValidation>
    <dataValidation type="list" allowBlank="1" showInputMessage="1" showErrorMessage="1" sqref="E35">
      <formula1>PSMM_T10</formula1>
    </dataValidation>
    <dataValidation type="list" allowBlank="1" showInputMessage="1" showErrorMessage="1" sqref="E36">
      <formula1>PSMM_T11</formula1>
    </dataValidation>
    <dataValidation type="list" allowBlank="1" showInputMessage="1" showErrorMessage="1" sqref="E37">
      <formula1>PSMM_T12</formula1>
    </dataValidation>
    <dataValidation type="list" allowBlank="1" showInputMessage="1" showErrorMessage="1" sqref="E29">
      <formula1>PSMM_T4</formula1>
    </dataValidation>
    <dataValidation type="list" allowBlank="1" showInputMessage="1" showErrorMessage="1" sqref="E31">
      <formula1>PSMM_T6</formula1>
    </dataValidation>
    <dataValidation type="list" allowBlank="1" showInputMessage="1" showErrorMessage="1" sqref="E15">
      <formula1>PSMM_O1</formula1>
    </dataValidation>
    <dataValidation type="list" allowBlank="1" showInputMessage="1" showErrorMessage="1" sqref="E16">
      <formula1>PSMM_O2</formula1>
    </dataValidation>
    <dataValidation type="list" allowBlank="1" showInputMessage="1" showErrorMessage="1" sqref="E17">
      <formula1>PSMM_O3</formula1>
    </dataValidation>
    <dataValidation type="list" allowBlank="1" showInputMessage="1" showErrorMessage="1" sqref="E18">
      <formula1>PSMM_O4</formula1>
    </dataValidation>
    <dataValidation type="list" allowBlank="1" showInputMessage="1" showErrorMessage="1" sqref="E19">
      <formula1>PSMM_O5</formula1>
    </dataValidation>
    <dataValidation type="list" allowBlank="1" showInputMessage="1" showErrorMessage="1" sqref="E20">
      <formula1>PSMM_O6</formula1>
    </dataValidation>
    <dataValidation type="list" allowBlank="1" showInputMessage="1" showErrorMessage="1" sqref="E21">
      <formula1>PSMM_O7</formula1>
    </dataValidation>
    <dataValidation type="list" allowBlank="1" showInputMessage="1" showErrorMessage="1" sqref="E22">
      <formula1>PSMM_O8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gs0 xmlns="a5a376b7-29bb-40cb-bd72-71b72409fa83" xsi:nil="true"/>
    <Tags xmlns="a5a376b7-29bb-40cb-bd72-71b72409fa83" xsi:nil="true"/>
    <_dlc_DocId xmlns="a25eb575-ca08-496c-bb5f-c13535f54cb9">PSG131204-2-28002</_dlc_DocId>
    <_dlc_DocIdUrl xmlns="a25eb575-ca08-496c-bb5f-c13535f54cb9">
      <Url>http://corp.mcafee.com/sites/psg/_layouts/DocIdRedir.aspx?ID=PSG131204-2-28002</Url>
      <Description>PSG131204-2-28002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78E93E783A542A8532D1FB42BA614" ma:contentTypeVersion="3" ma:contentTypeDescription="Create a new document." ma:contentTypeScope="" ma:versionID="820471f93b3f9c7025330a570a5c1bff">
  <xsd:schema xmlns:xsd="http://www.w3.org/2001/XMLSchema" xmlns:xs="http://www.w3.org/2001/XMLSchema" xmlns:p="http://schemas.microsoft.com/office/2006/metadata/properties" xmlns:ns2="a25eb575-ca08-496c-bb5f-c13535f54cb9" xmlns:ns3="a5a376b7-29bb-40cb-bd72-71b72409fa83" targetNamespace="http://schemas.microsoft.com/office/2006/metadata/properties" ma:root="true" ma:fieldsID="3d7bc6d0f53d3179ad48753e159790f6" ns2:_="" ns3:_="">
    <xsd:import namespace="a25eb575-ca08-496c-bb5f-c13535f54cb9"/>
    <xsd:import namespace="a5a376b7-29bb-40cb-bd72-71b72409fa8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ags" minOccurs="0"/>
                <xsd:element ref="ns3:Tags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eb575-ca08-496c-bb5f-c13535f54cb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a376b7-29bb-40cb-bd72-71b72409fa83" elementFormDefault="qualified">
    <xsd:import namespace="http://schemas.microsoft.com/office/2006/documentManagement/types"/>
    <xsd:import namespace="http://schemas.microsoft.com/office/infopath/2007/PartnerControls"/>
    <xsd:element name="Tags" ma:index="11" nillable="true" ma:displayName="Tags" ma:internalName="Tags">
      <xsd:simpleType>
        <xsd:restriction base="dms:Note">
          <xsd:maxLength value="255"/>
        </xsd:restriction>
      </xsd:simpleType>
    </xsd:element>
    <xsd:element name="Tags0" ma:index="12" nillable="true" ma:displayName="Tags" ma:internalName="Tags0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FB5463-0815-4503-8267-930E9A244F05}"/>
</file>

<file path=customXml/itemProps2.xml><?xml version="1.0" encoding="utf-8"?>
<ds:datastoreItem xmlns:ds="http://schemas.openxmlformats.org/officeDocument/2006/customXml" ds:itemID="{24B36456-5510-44CC-8FF9-CCDC1FBE6B03}"/>
</file>

<file path=customXml/itemProps3.xml><?xml version="1.0" encoding="utf-8"?>
<ds:datastoreItem xmlns:ds="http://schemas.openxmlformats.org/officeDocument/2006/customXml" ds:itemID="{1D2EC866-BA76-4FA2-BB9D-D1DA5D0ACFFF}"/>
</file>

<file path=customXml/itemProps4.xml><?xml version="1.0" encoding="utf-8"?>
<ds:datastoreItem xmlns:ds="http://schemas.openxmlformats.org/officeDocument/2006/customXml" ds:itemID="{33FE93EE-AA3D-4C81-93BB-60F952099C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PSMM</vt:lpstr>
      <vt:lpstr>BU ABC Scorecard</vt:lpstr>
      <vt:lpstr>All BU ABC PGs</vt:lpstr>
      <vt:lpstr>All BU ABC Products</vt:lpstr>
      <vt:lpstr>Product Group Scorecard</vt:lpstr>
      <vt:lpstr>PG1</vt:lpstr>
      <vt:lpstr>PG2</vt:lpstr>
      <vt:lpstr>PG3</vt:lpstr>
      <vt:lpstr>PG4</vt:lpstr>
      <vt:lpstr>PG5</vt:lpstr>
      <vt:lpstr>PG6</vt:lpstr>
      <vt:lpstr>PG7</vt:lpstr>
      <vt:lpstr>PG8</vt:lpstr>
      <vt:lpstr>Product Scorecard</vt:lpstr>
      <vt:lpstr>Product A Scorecard</vt:lpstr>
      <vt:lpstr>PSMM_O1</vt:lpstr>
      <vt:lpstr>PSMM_O2</vt:lpstr>
      <vt:lpstr>PSMM_O3</vt:lpstr>
      <vt:lpstr>PSMM_O4</vt:lpstr>
      <vt:lpstr>PSMM_O5</vt:lpstr>
      <vt:lpstr>PSMM_O6</vt:lpstr>
      <vt:lpstr>PSMM_O7</vt:lpstr>
      <vt:lpstr>PSMM_O8</vt:lpstr>
      <vt:lpstr>PSMM_T1</vt:lpstr>
      <vt:lpstr>PSMM_T10</vt:lpstr>
      <vt:lpstr>PSMM_T11</vt:lpstr>
      <vt:lpstr>PSMM_T12</vt:lpstr>
      <vt:lpstr>PSMM_T2</vt:lpstr>
      <vt:lpstr>PSMM_T3</vt:lpstr>
      <vt:lpstr>PSMM_T4</vt:lpstr>
      <vt:lpstr>PSMM_T5</vt:lpstr>
      <vt:lpstr>PSMM_T6</vt:lpstr>
      <vt:lpstr>PSMM_T7</vt:lpstr>
      <vt:lpstr>PSMM_T8</vt:lpstr>
      <vt:lpstr>PSMM_T9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ISecG PSMM</dc:title>
  <dc:creator/>
  <cp:lastModifiedBy/>
  <dcterms:created xsi:type="dcterms:W3CDTF">2006-09-16T00:00:00Z</dcterms:created>
  <dcterms:modified xsi:type="dcterms:W3CDTF">2016-02-29T08:13:55Z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2078b854-7ab5-4991-8a9d-94b0cb32c9dc</vt:lpwstr>
  </property>
  <property fmtid="{D5CDD505-2E9C-101B-9397-08002B2CF9AE}" pid="3" name="ContentTypeId">
    <vt:lpwstr>0x01010098F78E93E783A542A8532D1FB42BA614</vt:lpwstr>
  </property>
</Properties>
</file>